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ucsg\FISCALIZAÇÃO DE ATAS_E_CONTRATOS\CONTRATOS\Licitação Terceirizados - São Luís-bacabal\CORREÇÕES DA LICITAÇÃO\ABERTURA DO PROCESSO - DOCUMENTOS\"/>
    </mc:Choice>
  </mc:AlternateContent>
  <bookViews>
    <workbookView xWindow="0" yWindow="0" windowWidth="16200" windowHeight="12180" tabRatio="921"/>
  </bookViews>
  <sheets>
    <sheet name="Planilha Resumo - Proposta " sheetId="40" r:id="rId1"/>
    <sheet name="eletricista" sheetId="44" r:id="rId2"/>
    <sheet name="bomb hid" sheetId="45" r:id="rId3"/>
    <sheet name="asg" sheetId="46" r:id="rId4"/>
    <sheet name="carregador" sheetId="47" r:id="rId5"/>
    <sheet name="jard" sheetId="48" r:id="rId6"/>
    <sheet name="copa" sheetId="49" r:id="rId7"/>
    <sheet name="rec" sheetId="50" r:id="rId8"/>
    <sheet name="rec 12x36 D" sheetId="51" r:id="rId9"/>
    <sheet name="rec 12x36 N" sheetId="52" r:id="rId10"/>
    <sheet name="enc" sheetId="53" r:id="rId11"/>
    <sheet name="aux apoio adm" sheetId="54" r:id="rId12"/>
    <sheet name="op repro" sheetId="55" r:id="rId13"/>
    <sheet name="asg baca" sheetId="56" r:id="rId14"/>
    <sheet name="rec baca" sheetId="57" r:id="rId15"/>
  </sheets>
  <definedNames>
    <definedName name="_xlnm.Print_Area" localSheetId="0">'Planilha Resumo - Proposta '!$A$1:$D$37</definedName>
  </definedNames>
  <calcPr calcId="162913"/>
</workbook>
</file>

<file path=xl/calcChain.xml><?xml version="1.0" encoding="utf-8"?>
<calcChain xmlns="http://schemas.openxmlformats.org/spreadsheetml/2006/main">
  <c r="B131" i="57" l="1"/>
  <c r="E115" i="57"/>
  <c r="E108" i="57"/>
  <c r="F102" i="57"/>
  <c r="F124" i="57" s="1"/>
  <c r="E72" i="57"/>
  <c r="F61" i="57"/>
  <c r="F66" i="57" s="1"/>
  <c r="E52" i="57"/>
  <c r="E75" i="57" s="1"/>
  <c r="E38" i="57"/>
  <c r="F26" i="57"/>
  <c r="F31" i="57" s="1"/>
  <c r="B131" i="56"/>
  <c r="E115" i="56"/>
  <c r="E108" i="56"/>
  <c r="E116" i="56" s="1"/>
  <c r="F102" i="56"/>
  <c r="F124" i="56" s="1"/>
  <c r="E72" i="56"/>
  <c r="E52" i="56"/>
  <c r="E75" i="56" s="1"/>
  <c r="E38" i="56"/>
  <c r="F26" i="56"/>
  <c r="F31" i="56" s="1"/>
  <c r="B131" i="55"/>
  <c r="E115" i="55"/>
  <c r="E108" i="55"/>
  <c r="E116" i="55" s="1"/>
  <c r="F102" i="55"/>
  <c r="F124" i="55" s="1"/>
  <c r="E72" i="55"/>
  <c r="F56" i="55"/>
  <c r="E52" i="55"/>
  <c r="E75" i="55" s="1"/>
  <c r="E38" i="55"/>
  <c r="F26" i="55"/>
  <c r="F31" i="55" s="1"/>
  <c r="B131" i="54"/>
  <c r="E115" i="54"/>
  <c r="E108" i="54"/>
  <c r="F102" i="54"/>
  <c r="F124" i="54" s="1"/>
  <c r="E72" i="54"/>
  <c r="F56" i="54"/>
  <c r="E52" i="54"/>
  <c r="E75" i="54" s="1"/>
  <c r="E38" i="54"/>
  <c r="F26" i="54"/>
  <c r="F31" i="54" s="1"/>
  <c r="B131" i="53"/>
  <c r="E115" i="53"/>
  <c r="E108" i="53"/>
  <c r="F102" i="53"/>
  <c r="F124" i="53" s="1"/>
  <c r="E72" i="53"/>
  <c r="F56" i="53"/>
  <c r="E52" i="53"/>
  <c r="E75" i="53" s="1"/>
  <c r="E38" i="53"/>
  <c r="F26" i="53"/>
  <c r="F31" i="53" s="1"/>
  <c r="B131" i="52"/>
  <c r="E115" i="52"/>
  <c r="E108" i="52"/>
  <c r="F102" i="52"/>
  <c r="F124" i="52" s="1"/>
  <c r="E72" i="52"/>
  <c r="F56" i="52"/>
  <c r="E52" i="52"/>
  <c r="E75" i="52" s="1"/>
  <c r="E38" i="52"/>
  <c r="F26" i="52"/>
  <c r="F29" i="52" s="1"/>
  <c r="B131" i="51"/>
  <c r="E115" i="51"/>
  <c r="E108" i="51"/>
  <c r="E116" i="51" s="1"/>
  <c r="F102" i="51"/>
  <c r="F124" i="51" s="1"/>
  <c r="E72" i="51"/>
  <c r="F56" i="51"/>
  <c r="E52" i="51"/>
  <c r="E75" i="51" s="1"/>
  <c r="E38" i="51"/>
  <c r="F26" i="51"/>
  <c r="F31" i="51" s="1"/>
  <c r="B131" i="50"/>
  <c r="E115" i="50"/>
  <c r="E108" i="50"/>
  <c r="F102" i="50"/>
  <c r="F124" i="50" s="1"/>
  <c r="E72" i="50"/>
  <c r="F56" i="50"/>
  <c r="E52" i="50"/>
  <c r="E75" i="50" s="1"/>
  <c r="E38" i="50"/>
  <c r="F26" i="50"/>
  <c r="F31" i="50" s="1"/>
  <c r="B131" i="49"/>
  <c r="E115" i="49"/>
  <c r="E108" i="49"/>
  <c r="F102" i="49"/>
  <c r="F124" i="49" s="1"/>
  <c r="E72" i="49"/>
  <c r="F56" i="49"/>
  <c r="E52" i="49"/>
  <c r="E75" i="49" s="1"/>
  <c r="E38" i="49"/>
  <c r="F26" i="49"/>
  <c r="F31" i="49" s="1"/>
  <c r="B131" i="48"/>
  <c r="E115" i="48"/>
  <c r="E108" i="48"/>
  <c r="F102" i="48"/>
  <c r="F124" i="48" s="1"/>
  <c r="E72" i="48"/>
  <c r="F56" i="48"/>
  <c r="E52" i="48"/>
  <c r="E75" i="48" s="1"/>
  <c r="E38" i="48"/>
  <c r="F26" i="48"/>
  <c r="F55" i="48" s="1"/>
  <c r="B131" i="47"/>
  <c r="E115" i="47"/>
  <c r="E108" i="47"/>
  <c r="F102" i="47"/>
  <c r="F124" i="47" s="1"/>
  <c r="E72" i="47"/>
  <c r="F56" i="47"/>
  <c r="E52" i="47"/>
  <c r="E75" i="47" s="1"/>
  <c r="E38" i="47"/>
  <c r="F26" i="47"/>
  <c r="F55" i="47" s="1"/>
  <c r="F56" i="46"/>
  <c r="B131" i="46"/>
  <c r="E115" i="46"/>
  <c r="E108" i="46"/>
  <c r="F102" i="46"/>
  <c r="F124" i="46" s="1"/>
  <c r="E72" i="46"/>
  <c r="E52" i="46"/>
  <c r="E75" i="46" s="1"/>
  <c r="E38" i="46"/>
  <c r="F26" i="46"/>
  <c r="F31" i="46" s="1"/>
  <c r="B131" i="45"/>
  <c r="E115" i="45"/>
  <c r="E108" i="45"/>
  <c r="F102" i="45"/>
  <c r="F124" i="45" s="1"/>
  <c r="E72" i="45"/>
  <c r="F56" i="45"/>
  <c r="E52" i="45"/>
  <c r="E75" i="45" s="1"/>
  <c r="E38" i="45"/>
  <c r="F29" i="45"/>
  <c r="F55" i="44"/>
  <c r="F28" i="49" l="1"/>
  <c r="E116" i="57"/>
  <c r="E116" i="52"/>
  <c r="E116" i="48"/>
  <c r="F55" i="49"/>
  <c r="F61" i="49" s="1"/>
  <c r="F66" i="49" s="1"/>
  <c r="E116" i="46"/>
  <c r="F29" i="49"/>
  <c r="F61" i="47"/>
  <c r="F66" i="47" s="1"/>
  <c r="F55" i="45"/>
  <c r="F61" i="45" s="1"/>
  <c r="F66" i="45" s="1"/>
  <c r="F55" i="52"/>
  <c r="F61" i="52" s="1"/>
  <c r="F66" i="52" s="1"/>
  <c r="F30" i="45"/>
  <c r="F30" i="52"/>
  <c r="F28" i="57"/>
  <c r="E77" i="45"/>
  <c r="F61" i="48"/>
  <c r="F66" i="48" s="1"/>
  <c r="F30" i="49"/>
  <c r="E116" i="49"/>
  <c r="E77" i="52"/>
  <c r="E116" i="53"/>
  <c r="F29" i="57"/>
  <c r="E116" i="47"/>
  <c r="E116" i="50"/>
  <c r="F28" i="51"/>
  <c r="E116" i="54"/>
  <c r="F28" i="55"/>
  <c r="F30" i="57"/>
  <c r="F28" i="44"/>
  <c r="E116" i="45"/>
  <c r="F28" i="56"/>
  <c r="F29" i="56"/>
  <c r="F30" i="56"/>
  <c r="E77" i="57"/>
  <c r="E77" i="56"/>
  <c r="F61" i="56"/>
  <c r="F66" i="56" s="1"/>
  <c r="E77" i="55"/>
  <c r="F29" i="55"/>
  <c r="F30" i="55"/>
  <c r="F55" i="55"/>
  <c r="F61" i="55" s="1"/>
  <c r="F66" i="55" s="1"/>
  <c r="F28" i="54"/>
  <c r="E77" i="54"/>
  <c r="F29" i="54"/>
  <c r="F30" i="54"/>
  <c r="F55" i="54"/>
  <c r="F61" i="54" s="1"/>
  <c r="F66" i="54" s="1"/>
  <c r="F55" i="53"/>
  <c r="F61" i="53" s="1"/>
  <c r="F66" i="53" s="1"/>
  <c r="F28" i="53"/>
  <c r="F30" i="53"/>
  <c r="F29" i="53"/>
  <c r="E77" i="53"/>
  <c r="F28" i="52"/>
  <c r="F31" i="52"/>
  <c r="F29" i="51"/>
  <c r="E77" i="51"/>
  <c r="F30" i="51"/>
  <c r="F55" i="51"/>
  <c r="F61" i="51" s="1"/>
  <c r="F66" i="51" s="1"/>
  <c r="F29" i="50"/>
  <c r="F55" i="50"/>
  <c r="F61" i="50" s="1"/>
  <c r="F66" i="50" s="1"/>
  <c r="F30" i="50"/>
  <c r="F28" i="50"/>
  <c r="E77" i="50"/>
  <c r="E77" i="49"/>
  <c r="E77" i="48"/>
  <c r="F29" i="48"/>
  <c r="F31" i="48"/>
  <c r="F28" i="48"/>
  <c r="F30" i="48"/>
  <c r="F31" i="47"/>
  <c r="F29" i="47"/>
  <c r="E77" i="47"/>
  <c r="F28" i="47"/>
  <c r="F30" i="47"/>
  <c r="F30" i="46"/>
  <c r="F28" i="46"/>
  <c r="F29" i="46"/>
  <c r="E77" i="46"/>
  <c r="F55" i="46"/>
  <c r="F61" i="46" s="1"/>
  <c r="F66" i="46" s="1"/>
  <c r="F31" i="45"/>
  <c r="F28" i="45"/>
  <c r="F29" i="44"/>
  <c r="F31" i="44"/>
  <c r="F30" i="44"/>
  <c r="F32" i="49" l="1"/>
  <c r="F75" i="49" s="1"/>
  <c r="F32" i="51"/>
  <c r="F81" i="51" s="1"/>
  <c r="F32" i="53"/>
  <c r="F32" i="45"/>
  <c r="F71" i="45" s="1"/>
  <c r="F32" i="46"/>
  <c r="F73" i="46" s="1"/>
  <c r="F32" i="50"/>
  <c r="F85" i="50" s="1"/>
  <c r="F32" i="57"/>
  <c r="F75" i="57" s="1"/>
  <c r="F32" i="55"/>
  <c r="F32" i="56"/>
  <c r="F81" i="57"/>
  <c r="F120" i="57"/>
  <c r="F32" i="54"/>
  <c r="F81" i="54" s="1"/>
  <c r="F75" i="53"/>
  <c r="F72" i="53"/>
  <c r="F32" i="52"/>
  <c r="F89" i="52" s="1"/>
  <c r="F90" i="52" s="1"/>
  <c r="F94" i="52" s="1"/>
  <c r="F76" i="52"/>
  <c r="F76" i="51"/>
  <c r="F89" i="51"/>
  <c r="F90" i="51" s="1"/>
  <c r="F94" i="51" s="1"/>
  <c r="F36" i="51"/>
  <c r="F72" i="51"/>
  <c r="F32" i="48"/>
  <c r="F85" i="48" s="1"/>
  <c r="F32" i="47"/>
  <c r="F85" i="47" s="1"/>
  <c r="F81" i="46"/>
  <c r="F37" i="46"/>
  <c r="F71" i="46"/>
  <c r="F75" i="46"/>
  <c r="F81" i="45"/>
  <c r="F120" i="45"/>
  <c r="F75" i="45"/>
  <c r="F72" i="45"/>
  <c r="F83" i="45" l="1"/>
  <c r="F72" i="55"/>
  <c r="F85" i="55"/>
  <c r="F85" i="53"/>
  <c r="F36" i="53"/>
  <c r="F73" i="53"/>
  <c r="F71" i="53"/>
  <c r="F74" i="53"/>
  <c r="F37" i="53"/>
  <c r="F36" i="50"/>
  <c r="F82" i="50"/>
  <c r="F83" i="50"/>
  <c r="F89" i="50"/>
  <c r="F90" i="50" s="1"/>
  <c r="F94" i="50" s="1"/>
  <c r="F81" i="50"/>
  <c r="F76" i="45"/>
  <c r="F82" i="45"/>
  <c r="F74" i="45"/>
  <c r="F76" i="54"/>
  <c r="F89" i="54"/>
  <c r="F90" i="54" s="1"/>
  <c r="F94" i="54" s="1"/>
  <c r="F82" i="54"/>
  <c r="F84" i="52"/>
  <c r="F81" i="52"/>
  <c r="F120" i="50"/>
  <c r="F89" i="49"/>
  <c r="F90" i="49" s="1"/>
  <c r="F94" i="49" s="1"/>
  <c r="F85" i="49"/>
  <c r="F36" i="49"/>
  <c r="F83" i="49"/>
  <c r="F84" i="49"/>
  <c r="F120" i="49"/>
  <c r="F76" i="49"/>
  <c r="F74" i="49"/>
  <c r="F72" i="49"/>
  <c r="F37" i="49"/>
  <c r="F82" i="49"/>
  <c r="F71" i="49"/>
  <c r="F73" i="49"/>
  <c r="F81" i="49"/>
  <c r="F82" i="57"/>
  <c r="F36" i="57"/>
  <c r="F83" i="57"/>
  <c r="F89" i="57"/>
  <c r="F90" i="57" s="1"/>
  <c r="F94" i="57" s="1"/>
  <c r="F73" i="55"/>
  <c r="F37" i="55"/>
  <c r="F74" i="55"/>
  <c r="F82" i="53"/>
  <c r="F81" i="53"/>
  <c r="F86" i="53" s="1"/>
  <c r="F93" i="53" s="1"/>
  <c r="F95" i="53" s="1"/>
  <c r="F123" i="53" s="1"/>
  <c r="F89" i="48"/>
  <c r="F90" i="48" s="1"/>
  <c r="F94" i="48" s="1"/>
  <c r="F76" i="50"/>
  <c r="F74" i="50"/>
  <c r="F84" i="50"/>
  <c r="F86" i="50" s="1"/>
  <c r="F93" i="50" s="1"/>
  <c r="F95" i="50" s="1"/>
  <c r="F123" i="50" s="1"/>
  <c r="F72" i="50"/>
  <c r="F73" i="51"/>
  <c r="F74" i="51"/>
  <c r="F84" i="51"/>
  <c r="F85" i="51"/>
  <c r="F89" i="53"/>
  <c r="F90" i="53" s="1"/>
  <c r="F94" i="53" s="1"/>
  <c r="F120" i="53"/>
  <c r="F36" i="55"/>
  <c r="F38" i="55" s="1"/>
  <c r="F39" i="55" s="1"/>
  <c r="F40" i="55" s="1"/>
  <c r="F47" i="55" s="1"/>
  <c r="F89" i="55"/>
  <c r="F90" i="55" s="1"/>
  <c r="F94" i="55" s="1"/>
  <c r="F120" i="55"/>
  <c r="F76" i="57"/>
  <c r="F74" i="57"/>
  <c r="F84" i="57"/>
  <c r="F72" i="57"/>
  <c r="F82" i="47"/>
  <c r="F75" i="50"/>
  <c r="F77" i="50" s="1"/>
  <c r="F122" i="50" s="1"/>
  <c r="F82" i="51"/>
  <c r="F83" i="51"/>
  <c r="F120" i="51"/>
  <c r="F75" i="55"/>
  <c r="F71" i="55"/>
  <c r="F77" i="55" s="1"/>
  <c r="F122" i="55" s="1"/>
  <c r="F76" i="55"/>
  <c r="F81" i="55"/>
  <c r="F36" i="48"/>
  <c r="F38" i="48" s="1"/>
  <c r="F39" i="48" s="1"/>
  <c r="F40" i="48" s="1"/>
  <c r="F73" i="50"/>
  <c r="F71" i="50"/>
  <c r="F37" i="50"/>
  <c r="F38" i="50" s="1"/>
  <c r="F39" i="50" s="1"/>
  <c r="F40" i="50" s="1"/>
  <c r="F75" i="51"/>
  <c r="F71" i="51"/>
  <c r="F77" i="51" s="1"/>
  <c r="F122" i="51" s="1"/>
  <c r="F37" i="51"/>
  <c r="F38" i="51" s="1"/>
  <c r="F39" i="51" s="1"/>
  <c r="F40" i="51" s="1"/>
  <c r="F76" i="53"/>
  <c r="F77" i="53" s="1"/>
  <c r="F122" i="53" s="1"/>
  <c r="F83" i="53"/>
  <c r="F84" i="53"/>
  <c r="F85" i="54"/>
  <c r="F82" i="55"/>
  <c r="F83" i="55"/>
  <c r="F84" i="55"/>
  <c r="F73" i="57"/>
  <c r="F71" i="57"/>
  <c r="F37" i="57"/>
  <c r="F85" i="57"/>
  <c r="F86" i="57" s="1"/>
  <c r="F93" i="57" s="1"/>
  <c r="F95" i="57" s="1"/>
  <c r="F123" i="57" s="1"/>
  <c r="F76" i="46"/>
  <c r="F74" i="46"/>
  <c r="F84" i="46"/>
  <c r="F85" i="46"/>
  <c r="F37" i="45"/>
  <c r="F85" i="45"/>
  <c r="F36" i="45"/>
  <c r="F89" i="45"/>
  <c r="F90" i="45" s="1"/>
  <c r="F94" i="45" s="1"/>
  <c r="F82" i="46"/>
  <c r="F83" i="46"/>
  <c r="F120" i="46"/>
  <c r="F75" i="52"/>
  <c r="F71" i="52"/>
  <c r="F36" i="54"/>
  <c r="F38" i="54" s="1"/>
  <c r="F39" i="54" s="1"/>
  <c r="F40" i="54" s="1"/>
  <c r="F84" i="54"/>
  <c r="F84" i="45"/>
  <c r="F86" i="45" s="1"/>
  <c r="F93" i="45" s="1"/>
  <c r="F95" i="45" s="1"/>
  <c r="F123" i="45" s="1"/>
  <c r="F73" i="45"/>
  <c r="F77" i="45" s="1"/>
  <c r="F122" i="45" s="1"/>
  <c r="F72" i="46"/>
  <c r="F77" i="46" s="1"/>
  <c r="F122" i="46" s="1"/>
  <c r="F36" i="46"/>
  <c r="F38" i="46" s="1"/>
  <c r="F39" i="46" s="1"/>
  <c r="F40" i="46" s="1"/>
  <c r="F64" i="46" s="1"/>
  <c r="F89" i="46"/>
  <c r="F90" i="46" s="1"/>
  <c r="F94" i="46" s="1"/>
  <c r="F85" i="52"/>
  <c r="F83" i="52"/>
  <c r="F71" i="54"/>
  <c r="F72" i="54"/>
  <c r="F38" i="57"/>
  <c r="F39" i="57" s="1"/>
  <c r="F40" i="57" s="1"/>
  <c r="F64" i="57" s="1"/>
  <c r="F83" i="47"/>
  <c r="F75" i="47"/>
  <c r="F36" i="47"/>
  <c r="F89" i="47"/>
  <c r="F90" i="47" s="1"/>
  <c r="F94" i="47" s="1"/>
  <c r="F75" i="48"/>
  <c r="F71" i="48"/>
  <c r="F72" i="48"/>
  <c r="F84" i="48"/>
  <c r="F71" i="47"/>
  <c r="F73" i="48"/>
  <c r="F81" i="48"/>
  <c r="F120" i="48"/>
  <c r="F37" i="48"/>
  <c r="F72" i="47"/>
  <c r="F76" i="47"/>
  <c r="F74" i="48"/>
  <c r="F73" i="47"/>
  <c r="F74" i="47"/>
  <c r="F120" i="47"/>
  <c r="F82" i="48"/>
  <c r="F83" i="48"/>
  <c r="F76" i="48"/>
  <c r="F75" i="54"/>
  <c r="F83" i="54"/>
  <c r="F120" i="54"/>
  <c r="F84" i="47"/>
  <c r="F37" i="52"/>
  <c r="F82" i="52"/>
  <c r="F74" i="52"/>
  <c r="F120" i="52"/>
  <c r="F37" i="47"/>
  <c r="F72" i="52"/>
  <c r="F73" i="52"/>
  <c r="F36" i="52"/>
  <c r="F73" i="54"/>
  <c r="F74" i="54"/>
  <c r="F37" i="54"/>
  <c r="F89" i="56"/>
  <c r="F90" i="56" s="1"/>
  <c r="F94" i="56" s="1"/>
  <c r="F36" i="56"/>
  <c r="F85" i="56"/>
  <c r="F74" i="56"/>
  <c r="F81" i="56"/>
  <c r="F71" i="56"/>
  <c r="F72" i="56"/>
  <c r="F120" i="56"/>
  <c r="F83" i="56"/>
  <c r="F82" i="56"/>
  <c r="F84" i="56"/>
  <c r="F76" i="56"/>
  <c r="F75" i="56"/>
  <c r="F37" i="56"/>
  <c r="F73" i="56"/>
  <c r="F43" i="57"/>
  <c r="F48" i="57"/>
  <c r="F49" i="57"/>
  <c r="F50" i="57"/>
  <c r="F47" i="57"/>
  <c r="F81" i="47"/>
  <c r="E72" i="44"/>
  <c r="F38" i="45" l="1"/>
  <c r="F39" i="45" s="1"/>
  <c r="F40" i="45" s="1"/>
  <c r="F86" i="51"/>
  <c r="F93" i="51" s="1"/>
  <c r="F95" i="51" s="1"/>
  <c r="F123" i="51" s="1"/>
  <c r="F77" i="49"/>
  <c r="F122" i="49" s="1"/>
  <c r="F86" i="49"/>
  <c r="F93" i="49" s="1"/>
  <c r="F95" i="49" s="1"/>
  <c r="F123" i="49" s="1"/>
  <c r="F38" i="49"/>
  <c r="F39" i="49" s="1"/>
  <c r="F40" i="49" s="1"/>
  <c r="F64" i="49" s="1"/>
  <c r="F51" i="46"/>
  <c r="F64" i="45"/>
  <c r="F49" i="45"/>
  <c r="F44" i="45"/>
  <c r="F50" i="45"/>
  <c r="F51" i="45"/>
  <c r="F47" i="45"/>
  <c r="F47" i="46"/>
  <c r="F45" i="46"/>
  <c r="F48" i="46"/>
  <c r="F46" i="51"/>
  <c r="F45" i="51"/>
  <c r="F46" i="57"/>
  <c r="F77" i="57"/>
  <c r="F122" i="57" s="1"/>
  <c r="F44" i="57"/>
  <c r="F45" i="57"/>
  <c r="F51" i="57"/>
  <c r="F86" i="55"/>
  <c r="F93" i="55" s="1"/>
  <c r="F95" i="55" s="1"/>
  <c r="F123" i="55" s="1"/>
  <c r="F64" i="50"/>
  <c r="F50" i="50"/>
  <c r="F46" i="50"/>
  <c r="F48" i="51"/>
  <c r="F86" i="52"/>
  <c r="F93" i="52" s="1"/>
  <c r="F95" i="52" s="1"/>
  <c r="F123" i="52" s="1"/>
  <c r="F77" i="52"/>
  <c r="F122" i="52" s="1"/>
  <c r="F86" i="54"/>
  <c r="F93" i="54" s="1"/>
  <c r="F95" i="54" s="1"/>
  <c r="F123" i="54" s="1"/>
  <c r="F86" i="46"/>
  <c r="F93" i="46" s="1"/>
  <c r="F95" i="46" s="1"/>
  <c r="F123" i="46" s="1"/>
  <c r="F51" i="50"/>
  <c r="F45" i="50"/>
  <c r="F49" i="55"/>
  <c r="F48" i="45"/>
  <c r="F46" i="45"/>
  <c r="F46" i="46"/>
  <c r="F43" i="46"/>
  <c r="F50" i="46"/>
  <c r="F48" i="50"/>
  <c r="F44" i="50"/>
  <c r="F49" i="50"/>
  <c r="F43" i="45"/>
  <c r="F45" i="45"/>
  <c r="F49" i="46"/>
  <c r="F44" i="46"/>
  <c r="F47" i="50"/>
  <c r="F43" i="50"/>
  <c r="F38" i="52"/>
  <c r="F39" i="52" s="1"/>
  <c r="F40" i="52" s="1"/>
  <c r="F45" i="52" s="1"/>
  <c r="F77" i="47"/>
  <c r="F122" i="47" s="1"/>
  <c r="F86" i="48"/>
  <c r="F93" i="48" s="1"/>
  <c r="F95" i="48" s="1"/>
  <c r="F123" i="48" s="1"/>
  <c r="F77" i="48"/>
  <c r="F122" i="48" s="1"/>
  <c r="F86" i="47"/>
  <c r="F93" i="47" s="1"/>
  <c r="F95" i="47" s="1"/>
  <c r="F123" i="47" s="1"/>
  <c r="F38" i="47"/>
  <c r="F39" i="47" s="1"/>
  <c r="F40" i="47" s="1"/>
  <c r="F64" i="47" s="1"/>
  <c r="F77" i="54"/>
  <c r="F122" i="54" s="1"/>
  <c r="F46" i="47"/>
  <c r="F50" i="47"/>
  <c r="F51" i="51"/>
  <c r="F44" i="51"/>
  <c r="F43" i="51"/>
  <c r="F64" i="51"/>
  <c r="F50" i="51"/>
  <c r="F49" i="51"/>
  <c r="F47" i="51"/>
  <c r="F77" i="56"/>
  <c r="F122" i="56" s="1"/>
  <c r="F38" i="56"/>
  <c r="F39" i="56" s="1"/>
  <c r="F40" i="56" s="1"/>
  <c r="F86" i="56"/>
  <c r="F93" i="56" s="1"/>
  <c r="F95" i="56" s="1"/>
  <c r="F123" i="56" s="1"/>
  <c r="F52" i="57"/>
  <c r="F65" i="57" s="1"/>
  <c r="F67" i="57" s="1"/>
  <c r="F64" i="55"/>
  <c r="F48" i="55"/>
  <c r="F44" i="55"/>
  <c r="F46" i="55"/>
  <c r="F43" i="55"/>
  <c r="F51" i="55"/>
  <c r="F50" i="55"/>
  <c r="F45" i="55"/>
  <c r="F64" i="54"/>
  <c r="F51" i="54"/>
  <c r="F49" i="54"/>
  <c r="F47" i="54"/>
  <c r="F50" i="54"/>
  <c r="F48" i="54"/>
  <c r="F45" i="54"/>
  <c r="F43" i="54"/>
  <c r="F46" i="54"/>
  <c r="F44" i="54"/>
  <c r="F51" i="49"/>
  <c r="F50" i="49"/>
  <c r="F44" i="49"/>
  <c r="F47" i="49"/>
  <c r="F48" i="49"/>
  <c r="F46" i="49"/>
  <c r="F43" i="49"/>
  <c r="F49" i="49"/>
  <c r="F45" i="49"/>
  <c r="F64" i="48"/>
  <c r="F50" i="48"/>
  <c r="F45" i="48"/>
  <c r="F43" i="48"/>
  <c r="F46" i="48"/>
  <c r="F48" i="48"/>
  <c r="F49" i="48"/>
  <c r="F47" i="48"/>
  <c r="F44" i="48"/>
  <c r="F51" i="48"/>
  <c r="B131" i="44"/>
  <c r="E115" i="44"/>
  <c r="E108" i="44"/>
  <c r="F102" i="44"/>
  <c r="F124" i="44" s="1"/>
  <c r="F61" i="44"/>
  <c r="F66" i="44" s="1"/>
  <c r="E52" i="44"/>
  <c r="E38" i="44"/>
  <c r="F52" i="45" l="1"/>
  <c r="F65" i="45" s="1"/>
  <c r="F67" i="45" s="1"/>
  <c r="F106" i="45" s="1"/>
  <c r="F107" i="45" s="1"/>
  <c r="F108" i="45" s="1"/>
  <c r="F52" i="51"/>
  <c r="F65" i="51" s="1"/>
  <c r="F67" i="51" s="1"/>
  <c r="F44" i="47"/>
  <c r="F52" i="46"/>
  <c r="F65" i="46" s="1"/>
  <c r="F67" i="46" s="1"/>
  <c r="F44" i="52"/>
  <c r="F48" i="52"/>
  <c r="F43" i="52"/>
  <c r="F49" i="52"/>
  <c r="F47" i="52"/>
  <c r="F51" i="52"/>
  <c r="F50" i="52"/>
  <c r="F64" i="52"/>
  <c r="F46" i="52"/>
  <c r="F52" i="52" s="1"/>
  <c r="F65" i="52" s="1"/>
  <c r="F67" i="52" s="1"/>
  <c r="F52" i="50"/>
  <c r="F65" i="50" s="1"/>
  <c r="F67" i="50" s="1"/>
  <c r="F106" i="50" s="1"/>
  <c r="F107" i="50" s="1"/>
  <c r="F45" i="47"/>
  <c r="F49" i="47"/>
  <c r="F51" i="47"/>
  <c r="F48" i="47"/>
  <c r="F43" i="47"/>
  <c r="F47" i="47"/>
  <c r="F52" i="49"/>
  <c r="F65" i="49" s="1"/>
  <c r="F67" i="49" s="1"/>
  <c r="F52" i="54"/>
  <c r="F65" i="54" s="1"/>
  <c r="F67" i="54" s="1"/>
  <c r="F64" i="56"/>
  <c r="F49" i="56"/>
  <c r="F46" i="56"/>
  <c r="F50" i="56"/>
  <c r="F44" i="56"/>
  <c r="F43" i="56"/>
  <c r="F47" i="56"/>
  <c r="F45" i="56"/>
  <c r="F48" i="56"/>
  <c r="F51" i="56"/>
  <c r="F121" i="57"/>
  <c r="F125" i="57" s="1"/>
  <c r="F106" i="57"/>
  <c r="F52" i="55"/>
  <c r="F65" i="55" s="1"/>
  <c r="F67" i="55" s="1"/>
  <c r="F121" i="51"/>
  <c r="F125" i="51" s="1"/>
  <c r="F106" i="51"/>
  <c r="F52" i="48"/>
  <c r="F65" i="48" s="1"/>
  <c r="F67" i="48" s="1"/>
  <c r="F121" i="46"/>
  <c r="F125" i="46" s="1"/>
  <c r="F106" i="46"/>
  <c r="E75" i="44"/>
  <c r="E77" i="44" s="1"/>
  <c r="E116" i="44"/>
  <c r="F121" i="45" l="1"/>
  <c r="F125" i="45" s="1"/>
  <c r="F121" i="50"/>
  <c r="F125" i="50" s="1"/>
  <c r="F52" i="47"/>
  <c r="F65" i="47" s="1"/>
  <c r="F67" i="47" s="1"/>
  <c r="F121" i="47" s="1"/>
  <c r="F125" i="47" s="1"/>
  <c r="F52" i="56"/>
  <c r="F65" i="56" s="1"/>
  <c r="F67" i="56" s="1"/>
  <c r="F107" i="57"/>
  <c r="F108" i="57" s="1"/>
  <c r="F121" i="55"/>
  <c r="F125" i="55" s="1"/>
  <c r="F106" i="55"/>
  <c r="F107" i="55" s="1"/>
  <c r="F121" i="54"/>
  <c r="F125" i="54" s="1"/>
  <c r="F106" i="54"/>
  <c r="F107" i="54" s="1"/>
  <c r="F121" i="52"/>
  <c r="F125" i="52" s="1"/>
  <c r="F106" i="52"/>
  <c r="F107" i="52" s="1"/>
  <c r="F107" i="51"/>
  <c r="F108" i="51" s="1"/>
  <c r="F108" i="50"/>
  <c r="F121" i="49"/>
  <c r="F125" i="49" s="1"/>
  <c r="F106" i="49"/>
  <c r="F121" i="48"/>
  <c r="F125" i="48" s="1"/>
  <c r="F106" i="48"/>
  <c r="F107" i="46"/>
  <c r="F108" i="46" s="1"/>
  <c r="F113" i="45"/>
  <c r="F111" i="45"/>
  <c r="F112" i="45"/>
  <c r="F32" i="44"/>
  <c r="F106" i="47" l="1"/>
  <c r="F107" i="47" s="1"/>
  <c r="F108" i="47" s="1"/>
  <c r="F71" i="44"/>
  <c r="F115" i="45"/>
  <c r="F116" i="45" s="1"/>
  <c r="F126" i="45" s="1"/>
  <c r="F127" i="45" s="1"/>
  <c r="C131" i="45" s="1"/>
  <c r="F121" i="56"/>
  <c r="F125" i="56" s="1"/>
  <c r="F106" i="56"/>
  <c r="F107" i="56" s="1"/>
  <c r="F108" i="56" s="1"/>
  <c r="F111" i="57"/>
  <c r="F112" i="57"/>
  <c r="F113" i="57"/>
  <c r="F108" i="55"/>
  <c r="F108" i="54"/>
  <c r="F108" i="52"/>
  <c r="F111" i="51"/>
  <c r="F112" i="51"/>
  <c r="F113" i="51"/>
  <c r="F113" i="50"/>
  <c r="F111" i="50"/>
  <c r="F112" i="50"/>
  <c r="F107" i="49"/>
  <c r="F108" i="49" s="1"/>
  <c r="F107" i="48"/>
  <c r="F108" i="48" s="1"/>
  <c r="F111" i="46"/>
  <c r="F112" i="46"/>
  <c r="F113" i="46"/>
  <c r="F120" i="44"/>
  <c r="F37" i="44"/>
  <c r="F83" i="44"/>
  <c r="F89" i="44"/>
  <c r="F90" i="44" s="1"/>
  <c r="F94" i="44" s="1"/>
  <c r="F85" i="44"/>
  <c r="F75" i="44"/>
  <c r="F76" i="44"/>
  <c r="F84" i="44"/>
  <c r="F72" i="44"/>
  <c r="F82" i="44"/>
  <c r="F73" i="44"/>
  <c r="F36" i="44"/>
  <c r="F74" i="44"/>
  <c r="F81" i="44"/>
  <c r="F112" i="47" l="1"/>
  <c r="F111" i="47"/>
  <c r="F113" i="47"/>
  <c r="E131" i="45"/>
  <c r="G131" i="45" s="1"/>
  <c r="G132" i="45" s="1"/>
  <c r="G133" i="45" s="1"/>
  <c r="D19" i="40"/>
  <c r="F19" i="40" s="1"/>
  <c r="G19" i="40" s="1"/>
  <c r="F112" i="56"/>
  <c r="F111" i="56"/>
  <c r="F113" i="56"/>
  <c r="F115" i="57"/>
  <c r="F116" i="57" s="1"/>
  <c r="F126" i="57" s="1"/>
  <c r="F127" i="57" s="1"/>
  <c r="C131" i="57" s="1"/>
  <c r="F112" i="55"/>
  <c r="F111" i="55"/>
  <c r="F113" i="55"/>
  <c r="F112" i="54"/>
  <c r="F113" i="54"/>
  <c r="F111" i="54"/>
  <c r="F113" i="52"/>
  <c r="F111" i="52"/>
  <c r="F112" i="52"/>
  <c r="F115" i="51"/>
  <c r="F116" i="51" s="1"/>
  <c r="F126" i="51" s="1"/>
  <c r="F127" i="51" s="1"/>
  <c r="C131" i="51" s="1"/>
  <c r="F115" i="50"/>
  <c r="F116" i="50" s="1"/>
  <c r="F126" i="50" s="1"/>
  <c r="F127" i="50" s="1"/>
  <c r="C131" i="50" s="1"/>
  <c r="F111" i="49"/>
  <c r="F113" i="49"/>
  <c r="F112" i="49"/>
  <c r="F113" i="48"/>
  <c r="F111" i="48"/>
  <c r="F112" i="48"/>
  <c r="F115" i="46"/>
  <c r="F116" i="46" s="1"/>
  <c r="F126" i="46" s="1"/>
  <c r="F127" i="46" s="1"/>
  <c r="C131" i="46" s="1"/>
  <c r="F77" i="44"/>
  <c r="F122" i="44" s="1"/>
  <c r="F86" i="44"/>
  <c r="F93" i="44" s="1"/>
  <c r="F95" i="44" s="1"/>
  <c r="F123" i="44" s="1"/>
  <c r="F38" i="44"/>
  <c r="F39" i="44" s="1"/>
  <c r="F40" i="44" s="1"/>
  <c r="F115" i="47" l="1"/>
  <c r="F116" i="47" s="1"/>
  <c r="F126" i="47" s="1"/>
  <c r="F127" i="47" s="1"/>
  <c r="C131" i="47" s="1"/>
  <c r="F64" i="44"/>
  <c r="F49" i="44"/>
  <c r="F47" i="44"/>
  <c r="F51" i="44"/>
  <c r="F45" i="44"/>
  <c r="F43" i="44"/>
  <c r="F50" i="44"/>
  <c r="F44" i="44"/>
  <c r="F46" i="44"/>
  <c r="F48" i="44"/>
  <c r="F115" i="55"/>
  <c r="F116" i="55" s="1"/>
  <c r="F126" i="55" s="1"/>
  <c r="F127" i="55" s="1"/>
  <c r="C131" i="55" s="1"/>
  <c r="E131" i="51"/>
  <c r="G131" i="51" s="1"/>
  <c r="G132" i="51" s="1"/>
  <c r="G133" i="51" s="1"/>
  <c r="D25" i="40"/>
  <c r="F25" i="40" s="1"/>
  <c r="G25" i="40" s="1"/>
  <c r="E131" i="50"/>
  <c r="G131" i="50" s="1"/>
  <c r="G132" i="50" s="1"/>
  <c r="G133" i="50" s="1"/>
  <c r="D24" i="40"/>
  <c r="F24" i="40" s="1"/>
  <c r="G24" i="40" s="1"/>
  <c r="E131" i="46"/>
  <c r="G131" i="46" s="1"/>
  <c r="G132" i="46" s="1"/>
  <c r="G133" i="46" s="1"/>
  <c r="D20" i="40"/>
  <c r="F20" i="40" s="1"/>
  <c r="G20" i="40" s="1"/>
  <c r="F115" i="56"/>
  <c r="F116" i="56" s="1"/>
  <c r="F126" i="56" s="1"/>
  <c r="F127" i="56" s="1"/>
  <c r="C131" i="56" s="1"/>
  <c r="E131" i="57"/>
  <c r="G131" i="57" s="1"/>
  <c r="G132" i="57" s="1"/>
  <c r="G133" i="57" s="1"/>
  <c r="D31" i="40"/>
  <c r="F31" i="40" s="1"/>
  <c r="G31" i="40" s="1"/>
  <c r="F115" i="54"/>
  <c r="F116" i="54" s="1"/>
  <c r="F126" i="54" s="1"/>
  <c r="F127" i="54" s="1"/>
  <c r="C131" i="54" s="1"/>
  <c r="F115" i="52"/>
  <c r="F116" i="52" s="1"/>
  <c r="F126" i="52" s="1"/>
  <c r="F127" i="52" s="1"/>
  <c r="C131" i="52" s="1"/>
  <c r="F115" i="49"/>
  <c r="F116" i="49" s="1"/>
  <c r="F126" i="49" s="1"/>
  <c r="F127" i="49" s="1"/>
  <c r="C131" i="49" s="1"/>
  <c r="F115" i="48"/>
  <c r="F116" i="48" s="1"/>
  <c r="F126" i="48" s="1"/>
  <c r="F127" i="48" s="1"/>
  <c r="C131" i="48" s="1"/>
  <c r="D21" i="40" l="1"/>
  <c r="F21" i="40" s="1"/>
  <c r="G21" i="40" s="1"/>
  <c r="E131" i="47"/>
  <c r="G131" i="47" s="1"/>
  <c r="G132" i="47" s="1"/>
  <c r="G133" i="47" s="1"/>
  <c r="F52" i="44"/>
  <c r="F65" i="44" s="1"/>
  <c r="F67" i="44" s="1"/>
  <c r="F121" i="44" s="1"/>
  <c r="F125" i="44" s="1"/>
  <c r="E131" i="55"/>
  <c r="G131" i="55" s="1"/>
  <c r="G132" i="55" s="1"/>
  <c r="G133" i="55" s="1"/>
  <c r="D29" i="40"/>
  <c r="F29" i="40" s="1"/>
  <c r="G29" i="40" s="1"/>
  <c r="E131" i="54"/>
  <c r="G131" i="54" s="1"/>
  <c r="G132" i="54" s="1"/>
  <c r="G133" i="54" s="1"/>
  <c r="D28" i="40"/>
  <c r="F28" i="40" s="1"/>
  <c r="G28" i="40" s="1"/>
  <c r="E131" i="52"/>
  <c r="G131" i="52" s="1"/>
  <c r="G132" i="52" s="1"/>
  <c r="G133" i="52" s="1"/>
  <c r="D26" i="40"/>
  <c r="F26" i="40" s="1"/>
  <c r="G26" i="40" s="1"/>
  <c r="E131" i="49"/>
  <c r="G131" i="49" s="1"/>
  <c r="G132" i="49" s="1"/>
  <c r="G133" i="49" s="1"/>
  <c r="D23" i="40"/>
  <c r="F23" i="40" s="1"/>
  <c r="G23" i="40" s="1"/>
  <c r="E131" i="48"/>
  <c r="G131" i="48" s="1"/>
  <c r="G132" i="48" s="1"/>
  <c r="G133" i="48" s="1"/>
  <c r="D22" i="40"/>
  <c r="F22" i="40" s="1"/>
  <c r="G22" i="40" s="1"/>
  <c r="D30" i="40"/>
  <c r="F30" i="40" s="1"/>
  <c r="G30" i="40" s="1"/>
  <c r="E131" i="56"/>
  <c r="G131" i="56" s="1"/>
  <c r="G132" i="56" s="1"/>
  <c r="G133" i="56" s="1"/>
  <c r="F106" i="44" l="1"/>
  <c r="F107" i="44" s="1"/>
  <c r="F108" i="44" l="1"/>
  <c r="F111" i="44" s="1"/>
  <c r="F112" i="44" l="1"/>
  <c r="F113" i="44"/>
  <c r="F115" i="44" l="1"/>
  <c r="F116" i="44" s="1"/>
  <c r="F126" i="44" s="1"/>
  <c r="F127" i="44" s="1"/>
  <c r="C131" i="44" s="1"/>
  <c r="D18" i="40" s="1"/>
  <c r="F18" i="40" s="1"/>
  <c r="E131" i="44" l="1"/>
  <c r="G131" i="44" s="1"/>
  <c r="G132" i="44" s="1"/>
  <c r="G133" i="44" s="1"/>
  <c r="G18" i="40"/>
  <c r="F38" i="53"/>
  <c r="F39" i="53" s="1"/>
  <c r="F40" i="53" s="1"/>
  <c r="F50" i="53" l="1"/>
  <c r="F43" i="53"/>
  <c r="F48" i="53"/>
  <c r="F44" i="53"/>
  <c r="F47" i="53"/>
  <c r="F49" i="53"/>
  <c r="F45" i="53"/>
  <c r="F46" i="53"/>
  <c r="F64" i="53"/>
  <c r="F51" i="53"/>
  <c r="F52" i="53" s="1"/>
  <c r="F65" i="53" s="1"/>
  <c r="F67" i="53" l="1"/>
  <c r="F121" i="53" l="1"/>
  <c r="F125" i="53" s="1"/>
  <c r="F106" i="53"/>
  <c r="F107" i="53" l="1"/>
  <c r="F108" i="53" s="1"/>
  <c r="F111" i="53" l="1"/>
  <c r="F113" i="53"/>
  <c r="F112" i="53"/>
  <c r="F115" i="53" l="1"/>
  <c r="F116" i="53" s="1"/>
  <c r="F126" i="53" s="1"/>
  <c r="F127" i="53" s="1"/>
  <c r="C131" i="53" s="1"/>
  <c r="E131" i="53" l="1"/>
  <c r="G131" i="53" s="1"/>
  <c r="G132" i="53" s="1"/>
  <c r="G133" i="53" s="1"/>
  <c r="D27" i="40"/>
  <c r="F27" i="40" s="1"/>
  <c r="F32" i="40" l="1"/>
  <c r="G27" i="40"/>
  <c r="G32" i="40" s="1"/>
</calcChain>
</file>

<file path=xl/sharedStrings.xml><?xml version="1.0" encoding="utf-8"?>
<sst xmlns="http://schemas.openxmlformats.org/spreadsheetml/2006/main" count="3002" uniqueCount="167">
  <si>
    <t>A</t>
  </si>
  <si>
    <t>B</t>
  </si>
  <si>
    <t>C</t>
  </si>
  <si>
    <t>D</t>
  </si>
  <si>
    <t>Salário mínimo oficial vigente da categoria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</si>
  <si>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</si>
  <si>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</si>
  <si>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</si>
  <si>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</si>
  <si>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</si>
  <si>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</si>
  <si>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</si>
  <si>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Uniformes</t>
  </si>
  <si>
    <t>4.1</t>
  </si>
  <si>
    <t>INSS</t>
  </si>
  <si>
    <t>INCRA</t>
  </si>
  <si>
    <t>Salário educação</t>
  </si>
  <si>
    <t>FGTS</t>
  </si>
  <si>
    <t>SEBRAE</t>
  </si>
  <si>
    <t>Total</t>
  </si>
  <si>
    <t>4.2</t>
  </si>
  <si>
    <t>Provisão para Rescisão</t>
  </si>
  <si>
    <t>Custos Indiretos, Tributos e Lucro</t>
  </si>
  <si>
    <t>Custos indiretos</t>
  </si>
  <si>
    <t>Tributos</t>
  </si>
  <si>
    <t>Lucro</t>
  </si>
  <si>
    <t>Módulo 1 - Composição da Remuneração</t>
  </si>
  <si>
    <t>Módulo 2 - 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</si>
  <si>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</si>
  <si>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</si>
  <si>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</si>
  <si>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</si>
  <si>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</si>
  <si>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Encargos Previdenciários (GPS), Fundo de Garantia por Tempo de Serviço (FGTS) e outras contribuições.</t>
  </si>
  <si>
    <t>SENAI - SENAC</t>
  </si>
  <si>
    <t>2.3</t>
  </si>
  <si>
    <t>Assistência Médica e Familiar</t>
  </si>
  <si>
    <t>Aviso Prévio Indenizado</t>
  </si>
  <si>
    <t>Incidência do FGTS sobre o Aviso Prévio Indenizado</t>
  </si>
  <si>
    <t>Incidência de GPS, FGTS e outras contribuições sobre o Aviso Prévio Trabalhado</t>
  </si>
  <si>
    <t>Multa do FGTS e contribuição social sobre o Aviso Prévio Trabalhado</t>
  </si>
  <si>
    <t>Multa do FGTS e contribuição social sobre o Aviso Prévio Indenizado</t>
  </si>
  <si>
    <t>Aviso Prévio Trabalhado</t>
  </si>
  <si>
    <t>Módulo 3 - Provisão para Rescisão</t>
  </si>
  <si>
    <t>Módulo 4 - Custo de Reposição do Profissional Ausente</t>
  </si>
  <si>
    <t>Substituto nas Ausências Legais</t>
  </si>
  <si>
    <t>Substituto na cobertura de Ausências Legais</t>
  </si>
  <si>
    <t>Substituto na cobertura de Ausência por acidente de trabalho</t>
  </si>
  <si>
    <t>Substituto na cobertura de Outras ausências (especificar)</t>
  </si>
  <si>
    <t>Substituto na cobertura de Afastamento Maternidade</t>
  </si>
  <si>
    <t>Substituto na Intrajornada</t>
  </si>
  <si>
    <t>Substituto na cobertura de Intervalo para repouso ou alimentação</t>
  </si>
  <si>
    <t>Módulo 5 - Insumos Diversos</t>
  </si>
  <si>
    <t>Módulo 6 - Custos Indiretos, Tributos e Lucro</t>
  </si>
  <si>
    <t>Incidência do submódulo 2.2 sobre 13º Salário, férias e Adicional de Férias</t>
  </si>
  <si>
    <t>PLANILHA DE CUSTOS E FORMAÇÃO DE PREÇOS</t>
  </si>
  <si>
    <t>Percentual (%)</t>
  </si>
  <si>
    <t>Salário base</t>
  </si>
  <si>
    <t>1.1</t>
  </si>
  <si>
    <t>SESC ou SESI</t>
  </si>
  <si>
    <t>Auxílio creche</t>
  </si>
  <si>
    <t>Seguro de vida, invalidez e funeral</t>
  </si>
  <si>
    <t>Resumo do Módulo 2 - Encargos e Benefícios Anuais, Mensais e Diários</t>
  </si>
  <si>
    <t>Resumo do Módulo 4 - Custo de Reposição do Profissional Ausente</t>
  </si>
  <si>
    <t>C.1</t>
  </si>
  <si>
    <t>C.2</t>
  </si>
  <si>
    <t>C.3</t>
  </si>
  <si>
    <t>Tributos Federais (especificar)</t>
  </si>
  <si>
    <t>Tributos Municipais  (especificar)</t>
  </si>
  <si>
    <t>Quadro-Resumo do Custo por Posto de Trabalho</t>
  </si>
  <si>
    <t>Subtotal 01 (A + B +C+ D+E)</t>
  </si>
  <si>
    <t>Subtotal 01 (A + B)</t>
  </si>
  <si>
    <t xml:space="preserve"> Subtotal 02 (Tributos)</t>
  </si>
  <si>
    <t>Subtotal 02 (A + B +C+ D+E+F)</t>
  </si>
  <si>
    <t>Subtotal</t>
  </si>
  <si>
    <t>Quadro-Resumo da composição geral custo e formação de preços</t>
  </si>
  <si>
    <t>RESULTADO CONSOLIDADO - PROPOSTA</t>
  </si>
  <si>
    <t>Substituto nas Ausências Legais (exceto férias)</t>
  </si>
  <si>
    <t>ANEXO I</t>
  </si>
  <si>
    <t>Substituto na cobertura de Licença Paternidade</t>
  </si>
  <si>
    <t>Módulos de custos e composição de preço</t>
  </si>
  <si>
    <t>Resumo do custo por categoria profissional/posto de trabalho</t>
  </si>
  <si>
    <t>Adicional de Insalubridade</t>
  </si>
  <si>
    <t>RAT</t>
  </si>
  <si>
    <t>FAT</t>
  </si>
  <si>
    <t>PIS</t>
  </si>
  <si>
    <t>COFINS</t>
  </si>
  <si>
    <t>Outros Tributos  (especificar)</t>
  </si>
  <si>
    <t>C.4</t>
  </si>
  <si>
    <t>ISS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</si>
  <si>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</si>
  <si>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</si>
  <si>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</si>
  <si>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</si>
  <si>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</si>
  <si>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</si>
  <si>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</si>
  <si>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</si>
  <si>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Auxílio-Refeição/Alimentação</t>
  </si>
  <si>
    <t>Módulo 4 - Custo de Reposição do Profissional Ausente (exceto férias)</t>
  </si>
  <si>
    <t>Valor da Proposta para X (nº de anos por extenso) anos de vigência contratual</t>
  </si>
  <si>
    <t>Valor Proposto por Empregado</t>
  </si>
  <si>
    <t>1.</t>
  </si>
  <si>
    <t>Qtde dias</t>
  </si>
  <si>
    <t>Valor Unit.</t>
  </si>
  <si>
    <t>Insumos Diversos (Custo mensal por empregado)</t>
  </si>
  <si>
    <t xml:space="preserve">Processo n° </t>
  </si>
  <si>
    <t xml:space="preserve">Pregão Eletrônico nº </t>
  </si>
  <si>
    <t>Seguro Acidente do Trabalho - SAT (RAT x FAT)</t>
  </si>
  <si>
    <t>Sal. Mínimo</t>
  </si>
  <si>
    <t>Valor anual dos serviços</t>
  </si>
  <si>
    <t>Transporte (dias*2*R$)-(sal.base*6%)</t>
  </si>
  <si>
    <t xml:space="preserve">Qtde. de Profissionais por Posto </t>
  </si>
  <si>
    <t>Data de apresentação da proposta (DD/MM/AA)</t>
  </si>
  <si>
    <t>Descrição do Serviço</t>
  </si>
  <si>
    <t>Nº de meses da execução contratual</t>
  </si>
  <si>
    <t>12 meses</t>
  </si>
  <si>
    <t>Equipamentos</t>
  </si>
  <si>
    <t>Exames - PPRA - PCMSO</t>
  </si>
  <si>
    <t xml:space="preserve">Valor Mensal do Serviço           </t>
  </si>
  <si>
    <t xml:space="preserve">Valor Global  </t>
  </si>
  <si>
    <t>Hora extra 50% - sábados</t>
  </si>
  <si>
    <t>Hora extra 100% - feriados</t>
  </si>
  <si>
    <t>Hora extra 100% - domingos</t>
  </si>
  <si>
    <t>Cobertura de folga - 1 domingo mês</t>
  </si>
  <si>
    <t>Cesta básica</t>
  </si>
  <si>
    <t>Materiais</t>
  </si>
  <si>
    <t>contratação de serviços continuados de asseio, limpeza,
conservação e higienização, jardinagem, bombeiro hidráulico, eletricista, recepção, auxiliar
de apoio administrativo, operador de reprografia e copeiragem, compreendendo mão de
obra, materiais, utensílios e equipamentos, conforme condições, quantidades e exigências
estabelecidas neste Edital e seus anexos</t>
  </si>
  <si>
    <t xml:space="preserve">Identificação do(s) Posto(s) de Trabalho </t>
  </si>
  <si>
    <t>Categoria profissional</t>
  </si>
  <si>
    <t>Jornada (30H/44H/12x36)</t>
  </si>
  <si>
    <t>Quantidade de profissionais por posto</t>
  </si>
  <si>
    <t>Quantidade de postos</t>
  </si>
  <si>
    <t>Dados complementares para composição dos custos referentes à mão de obra</t>
  </si>
  <si>
    <t>Tipo de serviço/jornada (mesmo serviço com características distintas)</t>
  </si>
  <si>
    <t>Classificação Brasileira de Ocupações (CBO)</t>
  </si>
  <si>
    <t>Data base da categoria (dia/mês/ano)</t>
  </si>
  <si>
    <t>Sindicato</t>
  </si>
  <si>
    <t>CCT/ACT (ano/ano)</t>
  </si>
  <si>
    <t>Regime Tributário do proponente</t>
  </si>
  <si>
    <t>Lucro Presumido</t>
  </si>
  <si>
    <t>Eletricista</t>
  </si>
  <si>
    <t>Bombeiro hidráulico</t>
  </si>
  <si>
    <t>Auxiliar de Serviços Gerais</t>
  </si>
  <si>
    <t>Carregador</t>
  </si>
  <si>
    <t>Jardineiro</t>
  </si>
  <si>
    <t>Copeira</t>
  </si>
  <si>
    <t>Recepcionista</t>
  </si>
  <si>
    <t>Recepcionista 12 x 36 diurno</t>
  </si>
  <si>
    <t>Recepcionista 12 x 36 noturno</t>
  </si>
  <si>
    <t>Encarregado</t>
  </si>
  <si>
    <t>Auxiliar de apoio administrativo</t>
  </si>
  <si>
    <t>Operador de reprografia</t>
  </si>
  <si>
    <t>Auxiliar de Serviços Gerais - Bacabal</t>
  </si>
  <si>
    <t>Recepcionista - Bacabal</t>
  </si>
  <si>
    <t>Valores Totais - Mensal e Global</t>
  </si>
  <si>
    <t>12 x 36</t>
  </si>
  <si>
    <t>Apoio Administrativo</t>
  </si>
  <si>
    <t>Operador de Reprografia</t>
  </si>
  <si>
    <t>SEAC / MA</t>
  </si>
  <si>
    <t>01 de Janeiro</t>
  </si>
  <si>
    <t>Adicional noturno</t>
  </si>
  <si>
    <t>MA000102/2024</t>
  </si>
  <si>
    <t>MA000081/2023</t>
  </si>
  <si>
    <t>SINICON</t>
  </si>
  <si>
    <t xml:space="preserve">MA000085/2023 </t>
  </si>
  <si>
    <t>01 de Novembro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</si>
</sst>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[$R$-416]\ * #,##0.00_-;\-[$R$-416]\ * #,##0.00_-;_-[$R$-416]\ 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14"/>
      <color theme="1"/>
      <name val="Calibri"/>
      <family val="2"/>
      <scheme val="minor"/>
    </font>
    <font>
      <sz val="5"/>
      <name val="Calibri"/>
      <family val="2"/>
      <scheme val="minor"/>
    </font>
    <font>
      <sz val="5"/>
      <color theme="1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CCCCFF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</cellStyleXfs>
  <cellXfs count="288">
    <xf numFmtId="0" fontId="0" fillId="0" borderId="0" xfId="0"/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10" fontId="6" fillId="0" borderId="2" xfId="0" applyNumberFormat="1" applyFont="1" applyFill="1" applyBorder="1" applyAlignment="1" applyProtection="1">
      <alignment horizontal="center" vertical="center" wrapText="1"/>
    </xf>
    <xf numFmtId="10" fontId="6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0" fontId="5" fillId="2" borderId="0" xfId="0" applyNumberFormat="1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vertical="center"/>
    </xf>
    <xf numFmtId="44" fontId="6" fillId="0" borderId="10" xfId="1" applyFont="1" applyFill="1" applyBorder="1" applyAlignment="1" applyProtection="1">
      <alignment horizontal="center" vertical="center"/>
      <protection locked="0"/>
    </xf>
    <xf numFmtId="44" fontId="6" fillId="0" borderId="10" xfId="1" applyFont="1" applyFill="1" applyBorder="1" applyAlignment="1" applyProtection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 wrapText="1"/>
      <protection locked="0"/>
    </xf>
    <xf numFmtId="10" fontId="5" fillId="3" borderId="12" xfId="0" applyNumberFormat="1" applyFont="1" applyFill="1" applyBorder="1" applyAlignment="1">
      <alignment horizontal="center" vertical="center" wrapText="1"/>
    </xf>
    <xf numFmtId="44" fontId="5" fillId="3" borderId="10" xfId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0" xfId="1" applyNumberFormat="1" applyFont="1" applyFill="1" applyBorder="1" applyAlignment="1">
      <alignment vertical="center" wrapText="1"/>
    </xf>
    <xf numFmtId="43" fontId="5" fillId="3" borderId="13" xfId="0" applyNumberFormat="1" applyFont="1" applyFill="1" applyBorder="1" applyAlignment="1">
      <alignment vertical="center" wrapText="1"/>
    </xf>
    <xf numFmtId="44" fontId="6" fillId="0" borderId="10" xfId="1" applyFont="1" applyFill="1" applyBorder="1" applyAlignment="1">
      <alignment horizontal="center" vertical="center" wrapText="1"/>
    </xf>
    <xf numFmtId="44" fontId="5" fillId="3" borderId="13" xfId="1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/>
    </xf>
    <xf numFmtId="44" fontId="6" fillId="0" borderId="10" xfId="1" applyFont="1" applyFill="1" applyBorder="1" applyAlignment="1">
      <alignment vertical="center" wrapText="1"/>
    </xf>
    <xf numFmtId="44" fontId="5" fillId="3" borderId="13" xfId="1" applyFont="1" applyFill="1" applyBorder="1" applyAlignment="1">
      <alignment vertical="center" wrapText="1"/>
    </xf>
    <xf numFmtId="44" fontId="6" fillId="3" borderId="10" xfId="1" applyFont="1" applyFill="1" applyBorder="1" applyAlignment="1">
      <alignment vertical="center" wrapText="1"/>
    </xf>
    <xf numFmtId="44" fontId="5" fillId="3" borderId="10" xfId="1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44" fontId="6" fillId="3" borderId="22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44" fontId="6" fillId="3" borderId="10" xfId="1" applyFont="1" applyFill="1" applyBorder="1" applyAlignment="1">
      <alignment horizontal="center" vertical="center" wrapText="1"/>
    </xf>
    <xf numFmtId="44" fontId="6" fillId="0" borderId="22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44" fontId="5" fillId="3" borderId="33" xfId="1" applyFont="1" applyFill="1" applyBorder="1" applyAlignment="1">
      <alignment horizontal="center" vertical="center" wrapText="1"/>
    </xf>
    <xf numFmtId="44" fontId="5" fillId="3" borderId="5" xfId="1" applyFont="1" applyFill="1" applyBorder="1" applyAlignment="1">
      <alignment horizontal="center" vertical="center" wrapText="1"/>
    </xf>
    <xf numFmtId="10" fontId="6" fillId="0" borderId="31" xfId="0" applyNumberFormat="1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 applyProtection="1">
      <alignment horizontal="left" vertical="center" wrapText="1"/>
    </xf>
    <xf numFmtId="0" fontId="5" fillId="5" borderId="1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>
      <alignment vertical="center" wrapText="1"/>
    </xf>
    <xf numFmtId="44" fontId="6" fillId="0" borderId="28" xfId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 applyProtection="1">
      <alignment vertical="center"/>
    </xf>
    <xf numFmtId="0" fontId="5" fillId="5" borderId="5" xfId="0" applyFont="1" applyFill="1" applyBorder="1" applyAlignment="1" applyProtection="1">
      <alignment vertical="center"/>
    </xf>
    <xf numFmtId="0" fontId="6" fillId="6" borderId="9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6" fillId="0" borderId="3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4" fontId="6" fillId="0" borderId="2" xfId="1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8" fontId="6" fillId="0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4" fontId="6" fillId="0" borderId="0" xfId="0" applyNumberFormat="1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43" fontId="5" fillId="0" borderId="0" xfId="3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10" fillId="0" borderId="15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8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 applyProtection="1"/>
    <xf numFmtId="0" fontId="6" fillId="0" borderId="5" xfId="0" applyFont="1" applyFill="1" applyBorder="1" applyAlignment="1" applyProtection="1"/>
    <xf numFmtId="44" fontId="6" fillId="0" borderId="2" xfId="0" applyNumberFormat="1" applyFont="1" applyFill="1" applyBorder="1" applyAlignment="1" applyProtection="1">
      <alignment horizontal="center"/>
    </xf>
    <xf numFmtId="0" fontId="6" fillId="0" borderId="2" xfId="1" applyNumberFormat="1" applyFont="1" applyFill="1" applyBorder="1" applyAlignment="1" applyProtection="1"/>
    <xf numFmtId="44" fontId="6" fillId="0" borderId="5" xfId="1" applyFont="1" applyFill="1" applyBorder="1" applyAlignment="1" applyProtection="1">
      <protection locked="0"/>
    </xf>
    <xf numFmtId="0" fontId="6" fillId="0" borderId="4" xfId="0" applyNumberFormat="1" applyFont="1" applyFill="1" applyBorder="1" applyAlignment="1" applyProtection="1">
      <protection locked="0"/>
    </xf>
    <xf numFmtId="166" fontId="6" fillId="0" borderId="10" xfId="1" applyNumberFormat="1" applyFont="1" applyFill="1" applyBorder="1" applyAlignment="1">
      <alignment vertical="center"/>
    </xf>
    <xf numFmtId="166" fontId="6" fillId="0" borderId="10" xfId="0" applyNumberFormat="1" applyFont="1" applyFill="1" applyBorder="1" applyAlignment="1">
      <alignment vertical="center"/>
    </xf>
    <xf numFmtId="166" fontId="6" fillId="0" borderId="13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9" fontId="6" fillId="0" borderId="2" xfId="2" applyFont="1" applyFill="1" applyBorder="1" applyAlignment="1" applyProtection="1">
      <alignment vertical="center" wrapText="1"/>
    </xf>
    <xf numFmtId="9" fontId="6" fillId="0" borderId="2" xfId="2" applyFont="1" applyFill="1" applyBorder="1" applyAlignment="1">
      <alignment horizontal="left" vertical="center" wrapText="1"/>
    </xf>
    <xf numFmtId="0" fontId="6" fillId="0" borderId="28" xfId="1" applyNumberFormat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/>
    </xf>
    <xf numFmtId="0" fontId="14" fillId="0" borderId="0" xfId="6" applyFont="1"/>
    <xf numFmtId="0" fontId="15" fillId="0" borderId="0" xfId="7" applyFont="1"/>
    <xf numFmtId="0" fontId="16" fillId="0" borderId="0" xfId="7" applyFont="1" applyAlignment="1">
      <alignment vertical="center"/>
    </xf>
    <xf numFmtId="0" fontId="16" fillId="0" borderId="0" xfId="7" applyFont="1"/>
    <xf numFmtId="0" fontId="8" fillId="0" borderId="0" xfId="0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1" fillId="0" borderId="0" xfId="8"/>
    <xf numFmtId="43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8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4" fontId="17" fillId="0" borderId="1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5" fillId="3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0" fontId="6" fillId="0" borderId="2" xfId="2" applyNumberFormat="1" applyFont="1" applyFill="1" applyBorder="1" applyAlignment="1" applyProtection="1">
      <alignment vertical="center" wrapText="1"/>
    </xf>
    <xf numFmtId="166" fontId="6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1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43" fontId="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left" vertical="center"/>
    </xf>
    <xf numFmtId="0" fontId="0" fillId="6" borderId="2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44" fontId="6" fillId="0" borderId="40" xfId="1" applyFont="1" applyFill="1" applyBorder="1" applyAlignment="1">
      <alignment horizontal="center" vertical="center" wrapText="1"/>
    </xf>
    <xf numFmtId="0" fontId="6" fillId="0" borderId="40" xfId="1" applyNumberFormat="1" applyFont="1" applyFill="1" applyBorder="1" applyAlignment="1">
      <alignment horizontal="center" vertical="center" wrapText="1"/>
    </xf>
    <xf numFmtId="44" fontId="17" fillId="0" borderId="37" xfId="0" applyNumberFormat="1" applyFont="1" applyFill="1" applyBorder="1" applyAlignment="1">
      <alignment vertical="center"/>
    </xf>
    <xf numFmtId="44" fontId="7" fillId="0" borderId="49" xfId="1" applyFont="1" applyFill="1" applyBorder="1" applyAlignment="1">
      <alignment horizontal="center" vertical="center"/>
    </xf>
    <xf numFmtId="44" fontId="11" fillId="0" borderId="43" xfId="0" applyNumberFormat="1" applyFont="1" applyFill="1" applyBorder="1" applyAlignment="1">
      <alignment vertical="center" wrapText="1"/>
    </xf>
    <xf numFmtId="44" fontId="20" fillId="0" borderId="10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0" fillId="0" borderId="39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6" fillId="0" borderId="45" xfId="0" applyNumberFormat="1" applyFont="1" applyFill="1" applyBorder="1" applyAlignment="1">
      <alignment horizontal="left" vertical="center" wrapText="1"/>
    </xf>
    <xf numFmtId="0" fontId="6" fillId="0" borderId="46" xfId="0" applyNumberFormat="1" applyFont="1" applyFill="1" applyBorder="1" applyAlignment="1">
      <alignment horizontal="left" vertical="center" wrapText="1"/>
    </xf>
    <xf numFmtId="14" fontId="0" fillId="0" borderId="29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" xfId="0" quotePrefix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5" fillId="0" borderId="11" xfId="0" applyFont="1" applyFill="1" applyBorder="1" applyAlignment="1" applyProtection="1">
      <alignment horizontal="center"/>
    </xf>
    <xf numFmtId="0" fontId="5" fillId="0" borderId="12" xfId="0" applyFont="1" applyFill="1" applyBorder="1" applyAlignment="1" applyProtection="1">
      <alignment horizontal="center"/>
    </xf>
    <xf numFmtId="0" fontId="5" fillId="0" borderId="25" xfId="0" applyFont="1" applyFill="1" applyBorder="1" applyAlignment="1" applyProtection="1">
      <alignment horizontal="center"/>
    </xf>
    <xf numFmtId="0" fontId="5" fillId="5" borderId="34" xfId="0" applyFont="1" applyFill="1" applyBorder="1" applyAlignment="1" applyProtection="1">
      <alignment horizontal="center"/>
    </xf>
    <xf numFmtId="0" fontId="5" fillId="5" borderId="17" xfId="0" applyFont="1" applyFill="1" applyBorder="1" applyAlignment="1" applyProtection="1">
      <alignment horizontal="center"/>
    </xf>
    <xf numFmtId="0" fontId="5" fillId="5" borderId="18" xfId="0" applyFont="1" applyFill="1" applyBorder="1" applyAlignment="1" applyProtection="1">
      <alignment horizont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6" fontId="6" fillId="0" borderId="22" xfId="1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4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14" fontId="6" fillId="0" borderId="2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10" fontId="6" fillId="0" borderId="29" xfId="0" applyNumberFormat="1" applyFont="1" applyFill="1" applyBorder="1" applyAlignment="1" applyProtection="1">
      <alignment horizontal="center" vertical="center" wrapText="1"/>
    </xf>
    <xf numFmtId="10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40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left" vertical="center"/>
    </xf>
  </cellXfs>
  <cellStyles count="9">
    <cellStyle name="Moeda" xfId="1" builtinId="4"/>
    <cellStyle name="Normal" xfId="0" builtinId="0"/>
    <cellStyle name="Normal 2" xfId="5"/>
    <cellStyle name="Normal 2 3" xfId="6"/>
    <cellStyle name="Normal 4" xfId="7"/>
    <cellStyle name="Normal 4 2" xfId="8"/>
    <cellStyle name="Porcentagem" xfId="2" builtinId="5"/>
    <cellStyle name="Vírgula" xfId="3" builtinId="3"/>
    <cellStyle name="Vírgula 2" xfId="4"/>
  </cellStyles>
  <dxfs count="0"/>
  <tableStyles count="0" defaultTableStyle="TableStyleMedium2" defaultPivotStyle="PivotStyleLight16"/>
  <colors>
    <mruColors>
      <color rgb="FFFFFF99"/>
      <color rgb="FFC2844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41"/>
  <sheetViews>
    <sheetView showGridLines="0" tabSelected="1" topLeftCell="A5" zoomScaleNormal="100" workbookViewId="0">
      <selection activeCell="G32" sqref="G32"/>
    </sheetView>
  </sheetViews>
  <sheetFormatPr defaultColWidth="9.140625" defaultRowHeight="15" x14ac:dyDescent="0.25"/>
  <cols>
    <col min="1" max="1" width="4.42578125" style="6" customWidth="1"/>
    <col min="2" max="2" width="26.85546875" style="6" customWidth="1"/>
    <col min="3" max="3" width="6.85546875" style="6" customWidth="1"/>
    <col min="4" max="4" width="20.85546875" style="6" customWidth="1"/>
    <col min="5" max="5" width="36.7109375" style="6" customWidth="1"/>
    <col min="6" max="6" width="23.42578125" style="20" customWidth="1"/>
    <col min="7" max="7" width="23.42578125" style="20" bestFit="1" customWidth="1"/>
    <col min="8" max="11" width="9.140625" style="20"/>
    <col min="12" max="16384" width="9.140625" style="6"/>
  </cols>
  <sheetData>
    <row r="1" spans="1:11" s="16" customFormat="1" x14ac:dyDescent="0.25">
      <c r="B1" s="17"/>
      <c r="C1" s="17"/>
      <c r="E1" s="6"/>
      <c r="F1" s="20"/>
      <c r="G1" s="20"/>
      <c r="H1" s="20"/>
      <c r="I1" s="20"/>
      <c r="J1" s="20"/>
      <c r="K1" s="20"/>
    </row>
    <row r="2" spans="1:11" s="16" customFormat="1" x14ac:dyDescent="0.25">
      <c r="B2" s="17"/>
      <c r="C2" s="17"/>
      <c r="E2" s="6"/>
      <c r="F2" s="20"/>
      <c r="G2" s="20"/>
      <c r="H2" s="20"/>
      <c r="I2" s="20"/>
      <c r="J2" s="20"/>
      <c r="K2" s="20"/>
    </row>
    <row r="3" spans="1:11" s="16" customFormat="1" ht="18.75" customHeight="1" x14ac:dyDescent="0.25">
      <c r="A3" s="184" t="s">
        <v>78</v>
      </c>
      <c r="B3" s="184"/>
      <c r="C3" s="184"/>
      <c r="D3" s="184"/>
      <c r="E3" s="184"/>
      <c r="F3" s="184"/>
      <c r="G3" s="184"/>
      <c r="H3" s="20"/>
      <c r="I3" s="20"/>
      <c r="J3" s="20"/>
      <c r="K3" s="20"/>
    </row>
    <row r="4" spans="1:11" s="16" customFormat="1" ht="15.75" customHeight="1" x14ac:dyDescent="0.25">
      <c r="A4" s="185" t="s">
        <v>55</v>
      </c>
      <c r="B4" s="185"/>
      <c r="C4" s="185"/>
      <c r="D4" s="185"/>
      <c r="E4" s="185"/>
      <c r="F4" s="185"/>
      <c r="G4" s="185"/>
      <c r="H4" s="20"/>
      <c r="I4" s="20"/>
      <c r="J4" s="20"/>
      <c r="K4" s="20"/>
    </row>
    <row r="5" spans="1:11" s="16" customFormat="1" ht="15" customHeight="1" x14ac:dyDescent="0.25">
      <c r="A5" s="186" t="s">
        <v>76</v>
      </c>
      <c r="B5" s="186"/>
      <c r="C5" s="186"/>
      <c r="D5" s="186"/>
      <c r="E5" s="186"/>
      <c r="F5" s="186"/>
      <c r="G5" s="186"/>
      <c r="H5" s="20"/>
      <c r="I5" s="20"/>
      <c r="J5" s="20"/>
      <c r="K5" s="20"/>
    </row>
    <row r="6" spans="1:11" s="16" customFormat="1" ht="15.75" thickBot="1" x14ac:dyDescent="0.3">
      <c r="B6" s="18"/>
      <c r="C6" s="68"/>
      <c r="E6" s="6"/>
      <c r="F6" s="20"/>
      <c r="G6" s="20"/>
      <c r="H6" s="20"/>
      <c r="I6" s="20"/>
      <c r="J6" s="20"/>
      <c r="K6" s="20"/>
    </row>
    <row r="7" spans="1:11" s="16" customFormat="1" x14ac:dyDescent="0.25">
      <c r="A7" s="199" t="s">
        <v>106</v>
      </c>
      <c r="B7" s="200"/>
      <c r="C7" s="194"/>
      <c r="D7" s="194"/>
      <c r="E7" s="195"/>
      <c r="F7" s="20"/>
      <c r="G7" s="20"/>
      <c r="H7" s="20"/>
      <c r="I7" s="20"/>
      <c r="J7" s="20"/>
      <c r="K7" s="20"/>
    </row>
    <row r="8" spans="1:11" s="16" customFormat="1" x14ac:dyDescent="0.25">
      <c r="A8" s="201" t="s">
        <v>107</v>
      </c>
      <c r="B8" s="202"/>
      <c r="C8" s="196"/>
      <c r="D8" s="197"/>
      <c r="E8" s="198"/>
      <c r="F8" s="20"/>
      <c r="G8" s="20"/>
      <c r="H8" s="20"/>
      <c r="I8" s="20"/>
      <c r="J8" s="20"/>
      <c r="K8" s="20"/>
    </row>
    <row r="9" spans="1:11" s="16" customFormat="1" ht="33.75" customHeight="1" x14ac:dyDescent="0.25">
      <c r="A9" s="203" t="s">
        <v>113</v>
      </c>
      <c r="B9" s="204"/>
      <c r="C9" s="191">
        <v>45408</v>
      </c>
      <c r="D9" s="192"/>
      <c r="E9" s="193"/>
      <c r="F9" s="20"/>
      <c r="G9" s="20"/>
      <c r="H9" s="20"/>
      <c r="I9" s="20"/>
      <c r="J9" s="20"/>
      <c r="K9" s="20"/>
    </row>
    <row r="10" spans="1:11" s="16" customFormat="1" ht="33.75" customHeight="1" thickBot="1" x14ac:dyDescent="0.3">
      <c r="A10" s="205" t="s">
        <v>115</v>
      </c>
      <c r="B10" s="206"/>
      <c r="C10" s="207" t="s">
        <v>116</v>
      </c>
      <c r="D10" s="208"/>
      <c r="E10" s="209"/>
      <c r="F10" s="20"/>
      <c r="G10" s="20"/>
      <c r="H10" s="20"/>
      <c r="I10" s="20"/>
      <c r="J10" s="20"/>
      <c r="K10" s="20"/>
    </row>
    <row r="11" spans="1:11" s="16" customFormat="1" ht="15.75" thickBot="1" x14ac:dyDescent="0.3">
      <c r="A11" s="70"/>
      <c r="B11" s="70"/>
      <c r="C11" s="70"/>
      <c r="D11" s="70"/>
      <c r="E11" s="6"/>
      <c r="F11" s="20"/>
      <c r="G11" s="20"/>
      <c r="H11" s="20"/>
      <c r="I11" s="20"/>
      <c r="J11" s="20"/>
      <c r="K11" s="20"/>
    </row>
    <row r="12" spans="1:11" s="16" customFormat="1" ht="119.45" customHeight="1" thickBot="1" x14ac:dyDescent="0.3">
      <c r="A12" s="210" t="s">
        <v>114</v>
      </c>
      <c r="B12" s="211"/>
      <c r="C12" s="175" t="s">
        <v>127</v>
      </c>
      <c r="D12" s="175"/>
      <c r="E12" s="175"/>
      <c r="F12" s="20"/>
      <c r="G12" s="20"/>
      <c r="H12" s="20"/>
      <c r="I12" s="20"/>
      <c r="J12" s="20"/>
      <c r="K12" s="20"/>
    </row>
    <row r="14" spans="1:11" x14ac:dyDescent="0.25">
      <c r="A14" s="80"/>
      <c r="B14" s="81"/>
      <c r="C14" s="80"/>
      <c r="D14" s="80"/>
      <c r="E14" s="80"/>
    </row>
    <row r="15" spans="1:11" ht="15.75" thickBot="1" x14ac:dyDescent="0.3">
      <c r="A15" s="80"/>
      <c r="B15" s="81"/>
      <c r="C15" s="80"/>
      <c r="D15" s="80"/>
      <c r="E15" s="80"/>
    </row>
    <row r="16" spans="1:11" ht="22.5" customHeight="1" x14ac:dyDescent="0.25">
      <c r="A16" s="178" t="s">
        <v>75</v>
      </c>
      <c r="B16" s="179"/>
      <c r="C16" s="179"/>
      <c r="D16" s="179"/>
      <c r="E16" s="179"/>
      <c r="F16" s="179"/>
      <c r="G16" s="180"/>
    </row>
    <row r="17" spans="1:9" ht="40.5" customHeight="1" x14ac:dyDescent="0.25">
      <c r="A17" s="67" t="s">
        <v>0</v>
      </c>
      <c r="B17" s="176" t="s">
        <v>81</v>
      </c>
      <c r="C17" s="177"/>
      <c r="D17" s="64" t="s">
        <v>101</v>
      </c>
      <c r="E17" s="164" t="s">
        <v>112</v>
      </c>
      <c r="F17" s="165" t="s">
        <v>119</v>
      </c>
      <c r="G17" s="166" t="s">
        <v>120</v>
      </c>
      <c r="H17" s="62"/>
      <c r="I17" s="62"/>
    </row>
    <row r="18" spans="1:9" ht="35.1" customHeight="1" x14ac:dyDescent="0.25">
      <c r="A18" s="54">
        <v>1</v>
      </c>
      <c r="B18" s="181" t="s">
        <v>141</v>
      </c>
      <c r="C18" s="182"/>
      <c r="D18" s="63">
        <f>eletricista!C131</f>
        <v>6177.93</v>
      </c>
      <c r="E18" s="124">
        <v>6</v>
      </c>
      <c r="F18" s="63">
        <f>D18*E18</f>
        <v>37067.58</v>
      </c>
      <c r="G18" s="141">
        <f>F18*12</f>
        <v>444810.96</v>
      </c>
    </row>
    <row r="19" spans="1:9" ht="35.1" customHeight="1" x14ac:dyDescent="0.25">
      <c r="A19" s="54">
        <v>2</v>
      </c>
      <c r="B19" s="181" t="s">
        <v>142</v>
      </c>
      <c r="C19" s="182"/>
      <c r="D19" s="63">
        <f>'bomb hid'!C131</f>
        <v>4831.2</v>
      </c>
      <c r="E19" s="124">
        <v>1</v>
      </c>
      <c r="F19" s="63">
        <f t="shared" ref="F19:F31" si="0">D19*E19</f>
        <v>4831.2</v>
      </c>
      <c r="G19" s="141">
        <f t="shared" ref="G19:G31" si="1">F19*12</f>
        <v>57974.399999999994</v>
      </c>
    </row>
    <row r="20" spans="1:9" ht="35.1" customHeight="1" x14ac:dyDescent="0.25">
      <c r="A20" s="54">
        <v>3</v>
      </c>
      <c r="B20" s="181" t="s">
        <v>143</v>
      </c>
      <c r="C20" s="182"/>
      <c r="D20" s="63">
        <f>asg!C131</f>
        <v>3870.67</v>
      </c>
      <c r="E20" s="124">
        <v>70</v>
      </c>
      <c r="F20" s="63">
        <f t="shared" si="0"/>
        <v>270946.90000000002</v>
      </c>
      <c r="G20" s="141">
        <f t="shared" si="1"/>
        <v>3251362.8000000003</v>
      </c>
    </row>
    <row r="21" spans="1:9" ht="35.1" customHeight="1" x14ac:dyDescent="0.25">
      <c r="A21" s="54">
        <v>4</v>
      </c>
      <c r="B21" s="181" t="s">
        <v>144</v>
      </c>
      <c r="C21" s="182"/>
      <c r="D21" s="63">
        <f>carregador!C131</f>
        <v>4124.42</v>
      </c>
      <c r="E21" s="124">
        <v>3</v>
      </c>
      <c r="F21" s="63">
        <f t="shared" si="0"/>
        <v>12373.26</v>
      </c>
      <c r="G21" s="141">
        <f t="shared" si="1"/>
        <v>148479.12</v>
      </c>
    </row>
    <row r="22" spans="1:9" ht="35.1" customHeight="1" x14ac:dyDescent="0.25">
      <c r="A22" s="54">
        <v>5</v>
      </c>
      <c r="B22" s="181" t="s">
        <v>145</v>
      </c>
      <c r="C22" s="182"/>
      <c r="D22" s="63">
        <f>jard!C131</f>
        <v>3959.41</v>
      </c>
      <c r="E22" s="124">
        <v>3</v>
      </c>
      <c r="F22" s="63">
        <f t="shared" si="0"/>
        <v>11878.23</v>
      </c>
      <c r="G22" s="141">
        <f t="shared" si="1"/>
        <v>142538.76</v>
      </c>
    </row>
    <row r="23" spans="1:9" ht="35.1" customHeight="1" x14ac:dyDescent="0.25">
      <c r="A23" s="54">
        <v>6</v>
      </c>
      <c r="B23" s="181" t="s">
        <v>146</v>
      </c>
      <c r="C23" s="182"/>
      <c r="D23" s="63">
        <f>copa!C131</f>
        <v>3559.64</v>
      </c>
      <c r="E23" s="124">
        <v>15</v>
      </c>
      <c r="F23" s="63">
        <f t="shared" si="0"/>
        <v>53394.6</v>
      </c>
      <c r="G23" s="141">
        <f t="shared" si="1"/>
        <v>640735.19999999995</v>
      </c>
    </row>
    <row r="24" spans="1:9" ht="35.1" customHeight="1" x14ac:dyDescent="0.25">
      <c r="A24" s="54">
        <v>7</v>
      </c>
      <c r="B24" s="181" t="s">
        <v>147</v>
      </c>
      <c r="C24" s="182"/>
      <c r="D24" s="63">
        <f>rec!C131</f>
        <v>4092.65</v>
      </c>
      <c r="E24" s="124">
        <v>17</v>
      </c>
      <c r="F24" s="63">
        <f t="shared" si="0"/>
        <v>69575.05</v>
      </c>
      <c r="G24" s="141">
        <f t="shared" si="1"/>
        <v>834900.60000000009</v>
      </c>
    </row>
    <row r="25" spans="1:9" ht="35.1" customHeight="1" x14ac:dyDescent="0.25">
      <c r="A25" s="54">
        <v>8</v>
      </c>
      <c r="B25" s="181" t="s">
        <v>148</v>
      </c>
      <c r="C25" s="182"/>
      <c r="D25" s="63">
        <f>'rec 12x36 D'!C131</f>
        <v>4102.17</v>
      </c>
      <c r="E25" s="124">
        <v>2</v>
      </c>
      <c r="F25" s="63">
        <f t="shared" si="0"/>
        <v>8204.34</v>
      </c>
      <c r="G25" s="173">
        <f t="shared" si="1"/>
        <v>98452.08</v>
      </c>
    </row>
    <row r="26" spans="1:9" ht="35.1" customHeight="1" x14ac:dyDescent="0.25">
      <c r="A26" s="54">
        <v>9</v>
      </c>
      <c r="B26" s="181" t="s">
        <v>149</v>
      </c>
      <c r="C26" s="182"/>
      <c r="D26" s="63">
        <f>'rec 12x36 N'!C131</f>
        <v>4496.2299999999996</v>
      </c>
      <c r="E26" s="124">
        <v>2</v>
      </c>
      <c r="F26" s="63">
        <f t="shared" si="0"/>
        <v>8992.4599999999991</v>
      </c>
      <c r="G26" s="173">
        <f t="shared" si="1"/>
        <v>107909.51999999999</v>
      </c>
    </row>
    <row r="27" spans="1:9" ht="35.1" customHeight="1" x14ac:dyDescent="0.25">
      <c r="A27" s="54">
        <v>10</v>
      </c>
      <c r="B27" s="181" t="s">
        <v>150</v>
      </c>
      <c r="C27" s="182"/>
      <c r="D27" s="63">
        <f>enc!C131</f>
        <v>4604.95</v>
      </c>
      <c r="E27" s="124">
        <v>3</v>
      </c>
      <c r="F27" s="63">
        <f t="shared" si="0"/>
        <v>13814.849999999999</v>
      </c>
      <c r="G27" s="141">
        <f t="shared" si="1"/>
        <v>165778.19999999998</v>
      </c>
    </row>
    <row r="28" spans="1:9" ht="35.1" customHeight="1" x14ac:dyDescent="0.25">
      <c r="A28" s="54">
        <v>11</v>
      </c>
      <c r="B28" s="181" t="s">
        <v>151</v>
      </c>
      <c r="C28" s="182"/>
      <c r="D28" s="63">
        <f>'aux apoio adm'!C131</f>
        <v>5284.9</v>
      </c>
      <c r="E28" s="124">
        <v>80</v>
      </c>
      <c r="F28" s="63">
        <f t="shared" si="0"/>
        <v>422792</v>
      </c>
      <c r="G28" s="141">
        <f t="shared" si="1"/>
        <v>5073504</v>
      </c>
    </row>
    <row r="29" spans="1:9" ht="35.1" customHeight="1" x14ac:dyDescent="0.25">
      <c r="A29" s="54">
        <v>12</v>
      </c>
      <c r="B29" s="181" t="s">
        <v>152</v>
      </c>
      <c r="C29" s="182"/>
      <c r="D29" s="63">
        <f>'op repro'!C131</f>
        <v>3809.6</v>
      </c>
      <c r="E29" s="124">
        <v>3</v>
      </c>
      <c r="F29" s="63">
        <f t="shared" si="0"/>
        <v>11428.8</v>
      </c>
      <c r="G29" s="141">
        <f t="shared" si="1"/>
        <v>137145.59999999998</v>
      </c>
    </row>
    <row r="30" spans="1:9" ht="35.1" customHeight="1" x14ac:dyDescent="0.25">
      <c r="A30" s="54">
        <v>13</v>
      </c>
      <c r="B30" s="181" t="s">
        <v>153</v>
      </c>
      <c r="C30" s="182"/>
      <c r="D30" s="63">
        <f>'asg baca'!C131</f>
        <v>3665.9</v>
      </c>
      <c r="E30" s="124">
        <v>2</v>
      </c>
      <c r="F30" s="63">
        <f t="shared" si="0"/>
        <v>7331.8</v>
      </c>
      <c r="G30" s="141">
        <f t="shared" si="1"/>
        <v>87981.6</v>
      </c>
    </row>
    <row r="31" spans="1:9" ht="38.25" customHeight="1" thickBot="1" x14ac:dyDescent="0.3">
      <c r="A31" s="167">
        <v>14</v>
      </c>
      <c r="B31" s="189" t="s">
        <v>154</v>
      </c>
      <c r="C31" s="190"/>
      <c r="D31" s="168">
        <f>'rec baca'!C131</f>
        <v>3873.16</v>
      </c>
      <c r="E31" s="169">
        <v>1</v>
      </c>
      <c r="F31" s="168">
        <f t="shared" si="0"/>
        <v>3873.16</v>
      </c>
      <c r="G31" s="170">
        <f t="shared" si="1"/>
        <v>46477.919999999998</v>
      </c>
    </row>
    <row r="32" spans="1:9" ht="39.75" customHeight="1" thickBot="1" x14ac:dyDescent="0.3">
      <c r="A32" s="187" t="s">
        <v>155</v>
      </c>
      <c r="B32" s="188"/>
      <c r="C32" s="188"/>
      <c r="D32" s="188"/>
      <c r="E32" s="188"/>
      <c r="F32" s="172">
        <f>SUM(F18:F31)</f>
        <v>936504.2300000001</v>
      </c>
      <c r="G32" s="171">
        <f>SUM(G18:G31)</f>
        <v>11238050.76</v>
      </c>
    </row>
    <row r="33" spans="1:11" s="21" customFormat="1" x14ac:dyDescent="0.25">
      <c r="A33" s="11"/>
      <c r="B33" s="7"/>
      <c r="C33" s="7"/>
      <c r="D33" s="10"/>
      <c r="E33" s="23"/>
      <c r="F33" s="20"/>
      <c r="G33" s="20"/>
      <c r="H33" s="20"/>
      <c r="I33" s="20"/>
      <c r="J33" s="20"/>
      <c r="K33" s="20"/>
    </row>
    <row r="34" spans="1:11" x14ac:dyDescent="0.25">
      <c r="A34" s="183"/>
      <c r="B34" s="183"/>
      <c r="C34" s="183"/>
      <c r="D34" s="128"/>
    </row>
    <row r="35" spans="1:11" x14ac:dyDescent="0.25">
      <c r="B35" s="20"/>
      <c r="C35" s="20"/>
    </row>
    <row r="36" spans="1:11" x14ac:dyDescent="0.25">
      <c r="B36" s="49"/>
      <c r="C36" s="133"/>
    </row>
    <row r="37" spans="1:11" ht="15.75" x14ac:dyDescent="0.25">
      <c r="A37" s="129"/>
      <c r="B37" s="46"/>
      <c r="C37" s="49"/>
    </row>
    <row r="38" spans="1:11" ht="15.75" x14ac:dyDescent="0.25">
      <c r="A38" s="129"/>
      <c r="C38" s="71"/>
    </row>
    <row r="39" spans="1:11" x14ac:dyDescent="0.2">
      <c r="A39" s="130"/>
    </row>
    <row r="40" spans="1:11" x14ac:dyDescent="0.25">
      <c r="A40" s="131"/>
    </row>
    <row r="41" spans="1:11" x14ac:dyDescent="0.2">
      <c r="A41" s="132"/>
    </row>
  </sheetData>
  <mergeCells count="31">
    <mergeCell ref="A3:G3"/>
    <mergeCell ref="A4:G4"/>
    <mergeCell ref="A5:G5"/>
    <mergeCell ref="A32:E32"/>
    <mergeCell ref="B29:C29"/>
    <mergeCell ref="B30:C30"/>
    <mergeCell ref="B31:C31"/>
    <mergeCell ref="C9:E9"/>
    <mergeCell ref="C7:E7"/>
    <mergeCell ref="C8:E8"/>
    <mergeCell ref="A7:B7"/>
    <mergeCell ref="A8:B8"/>
    <mergeCell ref="A9:B9"/>
    <mergeCell ref="A10:B10"/>
    <mergeCell ref="C10:E10"/>
    <mergeCell ref="A12:B12"/>
    <mergeCell ref="C12:E12"/>
    <mergeCell ref="B17:C17"/>
    <mergeCell ref="A16:G16"/>
    <mergeCell ref="B24:C24"/>
    <mergeCell ref="A34:C34"/>
    <mergeCell ref="B18:C18"/>
    <mergeCell ref="B19:C19"/>
    <mergeCell ref="B20:C20"/>
    <mergeCell ref="B21:C21"/>
    <mergeCell ref="B22:C22"/>
    <mergeCell ref="B23:C23"/>
    <mergeCell ref="B25:C25"/>
    <mergeCell ref="B26:C26"/>
    <mergeCell ref="B27:C27"/>
    <mergeCell ref="B28:C28"/>
  </mergeCells>
  <printOptions horizontalCentered="1"/>
  <pageMargins left="1.1023622047244095" right="0.51181102362204722" top="1.1811023622047243" bottom="0.78740157480314965" header="0.31496062992125984" footer="0.31496062992125984"/>
  <pageSetup paperSize="9" scale="62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 t="s">
        <v>156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2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1709.16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161</v>
      </c>
      <c r="C28" s="8" t="s">
        <v>109</v>
      </c>
      <c r="D28" s="85"/>
      <c r="E28" s="150">
        <v>0.1167</v>
      </c>
      <c r="F28" s="36">
        <f>E28*F26</f>
        <v>199.45897200000002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1908.6189720000002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158.98796036760001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230.94289561200003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389.93085597960004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389.93085597960004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459.70996559592004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57.463745699490005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68.956494839388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34.478247419694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22.985498279796001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13.791298967877601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4.5970996559592008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183.88398623836801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845.86633669649302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50.51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604.41039999999998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389.93085597960004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845.86633669649302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604.41039999999998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1840.2075926760931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8.0161996823999999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0.64129597459200005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38.172379440000007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8.3979234768000008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3.0904358394624007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38.172379440000007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96.490613853254416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17.750156439600001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0.76344758880000008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4.3898236356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3.0537903552000003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5.5349950188000001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31.492213038000003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31.492213038000003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31.492213038000003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25.17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9.7549484789183687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195.58671700231332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205.3416654812317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29.22560139115026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134.88739103607813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224.81231839346356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388.92531082069195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594.26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1908.6189720000002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1840.2075926760931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96.490613853254416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31.492213038000003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25.17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3901.97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594.26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4496.2299999999996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4496.2299999999996</v>
      </c>
      <c r="D131" s="113">
        <v>1</v>
      </c>
      <c r="E131" s="114">
        <f>C131*D131</f>
        <v>4496.2299999999996</v>
      </c>
      <c r="F131" s="115">
        <v>1</v>
      </c>
      <c r="G131" s="116">
        <f>TRUNC(E131*F131,2)</f>
        <v>4496.2299999999996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4496.2299999999996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107909.52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G107" sqref="G10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150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3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150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1916.31</v>
      </c>
      <c r="D18" s="248"/>
      <c r="E18" s="248"/>
      <c r="F18" s="249"/>
      <c r="G18" s="151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1916.31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1916.31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159.628623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231.87350999999998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391.50213299999996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391.50213299999996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461.56242659999998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57.695303324999998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69.234363989999991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34.617181994999996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23.078121329999998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13.846872798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4.6156242660000002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184.62497063999999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849.27486494400011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61.42140000000002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56.63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598.10140000000001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391.50213299999996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849.27486494400011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598.10140000000001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1838.878397944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8.0485019999999992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0.64388015999999992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38.3262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8.4317640000000011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3.1028891520000004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38.3262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96.879435311999998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17.821682999999997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0.76652399999999998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4.4075129999999998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3.0660959999999999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5.5572989999999995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31.619115000000001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31.619115000000001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31.619115000000001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25.68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25.68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2.4799999999999999E-2</v>
      </c>
      <c r="F106" s="36">
        <f>E106*(F32+F67+F77+F95+F102)</f>
        <v>96.95230031674879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200.31596242863745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7.4800000000000005E-2</v>
      </c>
      <c r="F108" s="41">
        <f>SUM(F106:F107)</f>
        <v>297.26826274538621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29.932270247957312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138.14893960595685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230.24823267659477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398.32944253050891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0.1613</v>
      </c>
      <c r="F116" s="37">
        <f>TRUNC(F108+F115,2)</f>
        <v>695.59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1916.31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1838.878397944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96.879435311999998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31.619115000000001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25.68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3909.36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695.59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4604.95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4604.95</v>
      </c>
      <c r="D131" s="113">
        <v>1</v>
      </c>
      <c r="E131" s="114">
        <f>C131*D131</f>
        <v>4604.95</v>
      </c>
      <c r="F131" s="115">
        <v>1</v>
      </c>
      <c r="G131" s="116">
        <f>TRUNC(E131*F131,2)</f>
        <v>4604.95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4604.95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110518.8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B63" sqref="B63:E64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157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80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157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2318.81</v>
      </c>
      <c r="D18" s="248"/>
      <c r="E18" s="248"/>
      <c r="F18" s="249"/>
      <c r="G18" s="151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2318.81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2318.81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193.15687299999999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280.57601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473.73288300000002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473.73288300000002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558.50857660000008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69.81357207500001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83.776286490000004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41.888143245000002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27.925428830000001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16.755257298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5.5850857660000006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223.40343064000001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1027.6557809440001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37.271400000000028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68.400000000000006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585.72140000000002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473.73288300000002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1027.6557809440001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585.72140000000002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2087.1100639440001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9.7390019999999993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0.77912015999999995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46.376199999999997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10.202764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3.7546171520000007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46.376199999999997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117.22790331199998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21.564932999999996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0.92752400000000002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5.3332629999999996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3.7100960000000001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6.7245489999999997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38.260364999999993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38.260364999999993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38.260364999999993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11.466020830640003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229.89371765433208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241.35973848497207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34.351934821911684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158.54739148574623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264.24565247624372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457.14497878390165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698.5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2318.81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2087.1100639440001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117.22790331199998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38.260364999999993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4586.3999999999996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698.5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5284.9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5284.9</v>
      </c>
      <c r="D131" s="113">
        <v>1</v>
      </c>
      <c r="E131" s="114">
        <f>C131*D131</f>
        <v>5284.9</v>
      </c>
      <c r="F131" s="115">
        <v>1</v>
      </c>
      <c r="G131" s="116">
        <f>TRUNC(E131*F131,2)</f>
        <v>5284.9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5284.9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126837.6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="120" zoomScaleNormal="12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158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3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158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1558.49</v>
      </c>
      <c r="D18" s="248"/>
      <c r="E18" s="248"/>
      <c r="F18" s="249"/>
      <c r="G18" s="151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1558.49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1558.49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129.82221699999999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188.57729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318.39950699999997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318.39950699999997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375.37790139999998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46.922237674999998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56.306685209999991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28.153342604999995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18.768895069999999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11.261337041999999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3.753779014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150.15116055999999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690.69533857600004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82.890600000000006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46.06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609.00060000000008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318.39950699999997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690.69533857600004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609.00060000000008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1618.0954455760002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6.5456579999999995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0.52365264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31.169800000000002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6.8573560000000002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2.5235070080000006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31.169800000000002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78.789773648000008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14.493956999999998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0.62339600000000006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3.584527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2.4935840000000002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4.5196209999999999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25.715085000000002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25.715085000000002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25.715085000000002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8.2652257605599999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165.71777649922799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173.98300225978801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24.762426373447859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114.28812172360551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190.48020287267587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329.53075096972924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503.51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1558.49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1618.0954455760002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78.789773648000008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25.715085000000002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3306.09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503.51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3809.6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3809.6</v>
      </c>
      <c r="D131" s="113">
        <v>1</v>
      </c>
      <c r="E131" s="114">
        <f>C131*D131</f>
        <v>3809.6</v>
      </c>
      <c r="F131" s="115">
        <v>1</v>
      </c>
      <c r="G131" s="116">
        <f>TRUNC(E131*F131,2)</f>
        <v>3809.6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3809.6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91430.399999999994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143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2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143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1341.08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163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1341.08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1341.08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111.71196399999999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162.27068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273.98264399999999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273.98264399999999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323.01252879999998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40.376566099999998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48.451879319999996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24.225939659999998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16.15062644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9.690375864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3.230125288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129.20501152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594.34305299199991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0</v>
      </c>
      <c r="F55" s="27"/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/>
      <c r="F56" s="28">
        <v>418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41.8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587.04999999999995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273.98264399999999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594.34305299199991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587.04999999999995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1455.3756969919998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5.6325359999999991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0.45060287999999993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26.8216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5.9007519999999998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2.1714767360000002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26.8216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67.798567616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12.472043999999999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0.53643200000000002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3.0844839999999998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2.1457280000000001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3.8891319999999996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22.127819999999996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22.127819999999996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22.127819999999996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130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140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295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7.9534552115199997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159.466776990976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167.42023220249601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23.828368975663082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109.97708757998345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183.2951459666391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317.10060252228561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484.52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1341.08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1455.3756969919998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67.798567616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22.127819999999996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295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3181.38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484.52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3665.9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3665.9</v>
      </c>
      <c r="D131" s="113">
        <v>1</v>
      </c>
      <c r="E131" s="114">
        <f>C131*D131</f>
        <v>3665.9</v>
      </c>
      <c r="F131" s="115">
        <v>1</v>
      </c>
      <c r="G131" s="116">
        <f>TRUNC(E131*F131,2)</f>
        <v>3665.9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3665.9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87981.6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C21" sqref="C21:F21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1603.37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163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1603.37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1603.37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133.560721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194.00776999999999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327.56849099999999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327.56849099999999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386.1876982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48.273462275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57.928154729999996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28.964077364999998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19.309384909999999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11.585630946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3.8618769820000001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154.47507927999999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710.58536468800003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0</v>
      </c>
      <c r="F55" s="27"/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/>
      <c r="F56" s="28">
        <v>418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41.8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587.04999999999995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327.56849099999999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710.58536468800003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587.04999999999995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1625.203855688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6.7341539999999993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0.53873231999999993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32.067399999999999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7.0548279999999997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2.5961767040000003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32.067399999999999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81.058691023999998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14.911340999999998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0.64134800000000003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3.6877509999999996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2.5653920000000001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4.6497729999999997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26.455604999999998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26.455604999999998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26.455604999999998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25.17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8.4031453792799997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168.48306485456399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176.886210233844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25.175630380567029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116.19521714107861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193.65869523513103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335.02954275677666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511.91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1603.37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1625.203855688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81.058691023999998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26.455604999999998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25.17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3361.25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511.91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3873.16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3873.16</v>
      </c>
      <c r="D131" s="113">
        <v>1</v>
      </c>
      <c r="E131" s="114">
        <f>C131*D131</f>
        <v>3873.16</v>
      </c>
      <c r="F131" s="115">
        <v>1</v>
      </c>
      <c r="G131" s="116">
        <f>TRUNC(E131*F131,2)</f>
        <v>3873.16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3873.16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92955.839999999997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7" zoomScale="120" zoomScaleNormal="120" workbookViewId="0">
      <selection activeCell="F100" sqref="F100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2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21"/>
      <c r="D6" s="121"/>
      <c r="E6" s="121"/>
      <c r="F6" s="121"/>
    </row>
    <row r="7" spans="1:8" x14ac:dyDescent="0.25">
      <c r="A7" s="246"/>
      <c r="B7" s="246"/>
      <c r="C7" s="121"/>
      <c r="D7" s="121"/>
      <c r="E7" s="121"/>
      <c r="F7" s="121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141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6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141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72" t="s">
        <v>4</v>
      </c>
      <c r="C18" s="247">
        <v>2175.8000000000002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166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164</v>
      </c>
      <c r="D20" s="262"/>
      <c r="E20" s="262"/>
      <c r="F20" s="263"/>
      <c r="H20" s="152"/>
    </row>
    <row r="21" spans="1:8" x14ac:dyDescent="0.25">
      <c r="A21" s="14">
        <v>6</v>
      </c>
      <c r="B21" s="174" t="s">
        <v>138</v>
      </c>
      <c r="C21" s="267" t="s">
        <v>165</v>
      </c>
      <c r="D21" s="268"/>
      <c r="E21" s="268"/>
      <c r="F21" s="269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v>2175.8000000000002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0.3</v>
      </c>
      <c r="F28" s="36">
        <f>E28*F26</f>
        <v>652.74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2828.54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75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235.61738199999999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342.25333999999998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577.870722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577.870722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75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681.28214440000011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85.160268050000013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102.19232166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51.096160830000002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34.064107220000004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20.438464332000002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6.8128214439999999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272.51285776000003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1253.5591456960001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75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45.852000000000004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0</v>
      </c>
      <c r="F56" s="28"/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0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318.43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370.53200000000004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76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577.870722</v>
      </c>
    </row>
    <row r="65" spans="1:6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1253.5591456960001</v>
      </c>
    </row>
    <row r="66" spans="1:6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370.53200000000004</v>
      </c>
    </row>
    <row r="67" spans="1:6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2201.9618676960004</v>
      </c>
    </row>
    <row r="68" spans="1:6" ht="15.75" thickBot="1" x14ac:dyDescent="0.3"/>
    <row r="69" spans="1:6" x14ac:dyDescent="0.25">
      <c r="A69" s="287" t="s">
        <v>43</v>
      </c>
      <c r="B69" s="273"/>
      <c r="C69" s="273"/>
      <c r="D69" s="273"/>
      <c r="E69" s="273"/>
      <c r="F69" s="241"/>
    </row>
    <row r="70" spans="1:6" x14ac:dyDescent="0.25">
      <c r="A70" s="75">
        <v>3</v>
      </c>
      <c r="B70" s="250" t="s">
        <v>21</v>
      </c>
      <c r="C70" s="228"/>
      <c r="D70" s="242"/>
      <c r="E70" s="75" t="s">
        <v>56</v>
      </c>
      <c r="F70" s="24" t="s">
        <v>6</v>
      </c>
    </row>
    <row r="71" spans="1:6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11.879867999999998</v>
      </c>
    </row>
    <row r="72" spans="1:6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0.95038943999999992</v>
      </c>
    </row>
    <row r="73" spans="1:6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56.570799999999998</v>
      </c>
    </row>
    <row r="74" spans="1:6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12.445576000000001</v>
      </c>
    </row>
    <row r="75" spans="1:6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4.5799719680000006</v>
      </c>
    </row>
    <row r="76" spans="1:6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56.570799999999998</v>
      </c>
    </row>
    <row r="77" spans="1:6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142.99740540799999</v>
      </c>
    </row>
    <row r="78" spans="1:6" ht="15.75" thickBot="1" x14ac:dyDescent="0.3">
      <c r="A78" s="3"/>
      <c r="B78" s="7"/>
      <c r="C78" s="7"/>
      <c r="D78" s="7"/>
      <c r="E78" s="9"/>
      <c r="F78" s="10"/>
    </row>
    <row r="79" spans="1:6" x14ac:dyDescent="0.25">
      <c r="A79" s="239" t="s">
        <v>99</v>
      </c>
      <c r="B79" s="273"/>
      <c r="C79" s="273"/>
      <c r="D79" s="273"/>
      <c r="E79" s="273"/>
      <c r="F79" s="241"/>
    </row>
    <row r="80" spans="1:6" x14ac:dyDescent="0.25">
      <c r="A80" s="76" t="s">
        <v>13</v>
      </c>
      <c r="B80" s="250" t="s">
        <v>77</v>
      </c>
      <c r="C80" s="228"/>
      <c r="D80" s="242"/>
      <c r="E80" s="75" t="s">
        <v>56</v>
      </c>
      <c r="F80" s="26" t="s">
        <v>6</v>
      </c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26.305421999999997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1.131416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6.5056419999999999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4.5256639999999999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8.2027659999999987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46.670909999999992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76" t="s">
        <v>20</v>
      </c>
      <c r="B88" s="250" t="s">
        <v>50</v>
      </c>
      <c r="C88" s="228"/>
      <c r="D88" s="242"/>
      <c r="E88" s="75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76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46.670909999999992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46.670909999999992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24.7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116.53</v>
      </c>
    </row>
    <row r="101" spans="1:45" x14ac:dyDescent="0.25">
      <c r="A101" s="14" t="s">
        <v>3</v>
      </c>
      <c r="B101" s="213" t="s">
        <v>118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141.22999999999999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22"/>
    </row>
    <row r="105" spans="1:45" x14ac:dyDescent="0.25">
      <c r="A105" s="76">
        <v>6</v>
      </c>
      <c r="B105" s="212" t="s">
        <v>22</v>
      </c>
      <c r="C105" s="212"/>
      <c r="D105" s="212"/>
      <c r="E105" s="74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13.403500457760002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268.74018417808804</v>
      </c>
    </row>
    <row r="108" spans="1:45" x14ac:dyDescent="0.25">
      <c r="A108" s="221" t="s">
        <v>71</v>
      </c>
      <c r="B108" s="222"/>
      <c r="C108" s="77"/>
      <c r="D108" s="77"/>
      <c r="E108" s="44">
        <f>SUM(E106:E107)</f>
        <v>5.2500000000000005E-2</v>
      </c>
      <c r="F108" s="41">
        <f>SUM(F106:F107)</f>
        <v>282.14368463584805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40.156579245001659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185.33805805385384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308.89676342308968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534.39140072194516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816.53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2828.54</v>
      </c>
      <c r="H120" s="2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2201.9618676960004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142.99740540799999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46.670909999999992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141.22999999999999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5361.4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816.53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6177.93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6177.93</v>
      </c>
      <c r="D131" s="113">
        <v>1</v>
      </c>
      <c r="E131" s="114">
        <f>C131*D131</f>
        <v>6177.93</v>
      </c>
      <c r="F131" s="115">
        <v>1</v>
      </c>
      <c r="G131" s="116">
        <f>TRUNC(E131*F131,2)</f>
        <v>6177.93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6177.93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148270.32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38"/>
      <c r="C138" s="138"/>
      <c r="D138" s="138"/>
      <c r="E138" s="138"/>
      <c r="F138" s="138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A32:D32"/>
    <mergeCell ref="A40:D40"/>
    <mergeCell ref="A61:D61"/>
    <mergeCell ref="G82:AC82"/>
    <mergeCell ref="G83:AC83"/>
    <mergeCell ref="G84:AC84"/>
    <mergeCell ref="G85:AC85"/>
    <mergeCell ref="A86:D86"/>
    <mergeCell ref="A45:A46"/>
    <mergeCell ref="B45:B46"/>
    <mergeCell ref="B48:D48"/>
    <mergeCell ref="B49:D49"/>
    <mergeCell ref="B50:D50"/>
    <mergeCell ref="B51:D51"/>
    <mergeCell ref="A79:F79"/>
    <mergeCell ref="B72:D72"/>
    <mergeCell ref="B73:D73"/>
    <mergeCell ref="B80:D80"/>
    <mergeCell ref="B81:D81"/>
    <mergeCell ref="B82:D82"/>
    <mergeCell ref="A77:D77"/>
    <mergeCell ref="A69:F69"/>
    <mergeCell ref="B64:E64"/>
    <mergeCell ref="B65:E65"/>
    <mergeCell ref="B93:E93"/>
    <mergeCell ref="A104:F104"/>
    <mergeCell ref="B101:E101"/>
    <mergeCell ref="B99:E99"/>
    <mergeCell ref="B89:D89"/>
    <mergeCell ref="B94:E94"/>
    <mergeCell ref="A97:F97"/>
    <mergeCell ref="B98:E98"/>
    <mergeCell ref="B83:D83"/>
    <mergeCell ref="B84:D84"/>
    <mergeCell ref="B85:D85"/>
    <mergeCell ref="B100:E100"/>
    <mergeCell ref="A103:F103"/>
    <mergeCell ref="B92:E92"/>
    <mergeCell ref="A102:D102"/>
    <mergeCell ref="B88:D88"/>
    <mergeCell ref="A90:D90"/>
    <mergeCell ref="A95:D95"/>
    <mergeCell ref="B66:E66"/>
    <mergeCell ref="E45:E46"/>
    <mergeCell ref="B74:D74"/>
    <mergeCell ref="B75:D75"/>
    <mergeCell ref="B76:D76"/>
    <mergeCell ref="B42:D42"/>
    <mergeCell ref="B60:E60"/>
    <mergeCell ref="B44:D44"/>
    <mergeCell ref="B47:D47"/>
    <mergeCell ref="B70:D70"/>
    <mergeCell ref="A67:D67"/>
    <mergeCell ref="A34:F34"/>
    <mergeCell ref="B63:E63"/>
    <mergeCell ref="B57:E57"/>
    <mergeCell ref="B58:E58"/>
    <mergeCell ref="B35:D35"/>
    <mergeCell ref="B43:D43"/>
    <mergeCell ref="B54:C54"/>
    <mergeCell ref="A38:D38"/>
    <mergeCell ref="A52:D52"/>
    <mergeCell ref="B56:C56"/>
    <mergeCell ref="B36:D36"/>
    <mergeCell ref="B37:D37"/>
    <mergeCell ref="B55:C55"/>
    <mergeCell ref="B59:E59"/>
    <mergeCell ref="B3:E3"/>
    <mergeCell ref="B4:E4"/>
    <mergeCell ref="A6:B6"/>
    <mergeCell ref="A7:B7"/>
    <mergeCell ref="B26:E26"/>
    <mergeCell ref="A24:F24"/>
    <mergeCell ref="C18:F18"/>
    <mergeCell ref="B25:D25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105:D105"/>
    <mergeCell ref="B106:D106"/>
    <mergeCell ref="B107:D107"/>
    <mergeCell ref="A116:D116"/>
    <mergeCell ref="A115:D115"/>
    <mergeCell ref="A108:B108"/>
    <mergeCell ref="B110:F110"/>
    <mergeCell ref="B137:F137"/>
    <mergeCell ref="A125:E125"/>
    <mergeCell ref="B126:E126"/>
    <mergeCell ref="A127:E127"/>
    <mergeCell ref="A132:F132"/>
    <mergeCell ref="A133:F133"/>
    <mergeCell ref="A134:F134"/>
    <mergeCell ref="A129:G129"/>
    <mergeCell ref="A118:F118"/>
    <mergeCell ref="A119:E119"/>
    <mergeCell ref="B122:E122"/>
    <mergeCell ref="B124:E124"/>
    <mergeCell ref="A136:C136"/>
    <mergeCell ref="B120:E120"/>
    <mergeCell ref="B121:E121"/>
    <mergeCell ref="B123:E123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64" zoomScaleNormal="100" workbookViewId="0">
      <selection activeCell="F100" sqref="F100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142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142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2175.8000000000002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166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164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165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v>2175.8000000000002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2175.8000000000002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181.24414000000002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263.27180000000004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444.51594000000006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444.51594000000006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524.06318800000008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65.50789850000001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78.609478200000012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39.304739100000006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26.203159400000004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15.721895640000003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5.2406318800000014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209.62527520000003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964.27626592000013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45.852000000000004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0</v>
      </c>
      <c r="F56" s="28">
        <f>(D56*E56)*0.9</f>
        <v>0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0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318.43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370.53200000000004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444.51594000000006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964.27626592000013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370.53200000000004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1779.3242059200002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9.1383600000000005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0.73106880000000007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43.516000000000005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9.573520000000002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3.5230553600000012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43.516000000000005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109.99800416000002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20.234940000000002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0.87032000000000009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5.00434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3.4812800000000004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6.3098200000000002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35.900700000000001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35.900700000000001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35.900700000000001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24.7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66.95</v>
      </c>
    </row>
    <row r="101" spans="1:45" x14ac:dyDescent="0.25">
      <c r="A101" s="14" t="s">
        <v>3</v>
      </c>
      <c r="B101" s="213" t="s">
        <v>118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91.65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10.481682275200001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210.15772961776003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220.63941189296003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31.402879138285979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144.9363652536276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241.56060875604601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417.89985314795956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638.53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2175.8000000000002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1779.3242059200002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109.99800416000002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35.900700000000001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91.65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4192.67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638.53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4831.2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4831.2</v>
      </c>
      <c r="D131" s="113">
        <v>1</v>
      </c>
      <c r="E131" s="114">
        <f>C131*D131</f>
        <v>4831.2</v>
      </c>
      <c r="F131" s="115">
        <v>1</v>
      </c>
      <c r="G131" s="116">
        <f>TRUNC(E131*F131,2)</f>
        <v>4831.2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4831.2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115948.8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91" zoomScaleNormal="100" workbookViewId="0">
      <selection activeCell="F99" sqref="F99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143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70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143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1429.59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172.98038999999997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51.64965711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137.73241895999999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42.25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612.92460000000005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292.06523699999997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612.92460000000005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1538.558964216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0.57183600000000001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3.2880569999999998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2.287344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4.1458109999999992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23.588234999999997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25.08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130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140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295.08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8.3977260189600003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168.37440668014801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176.772132699108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25.15939410163131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116.12028046906759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193.53380078177932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334.81347535247824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511.58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1429.59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1538.558964216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72.273208367999999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23.588234999999997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295.08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3359.09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511.58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3870.67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3870.67</v>
      </c>
      <c r="D131" s="113">
        <v>1</v>
      </c>
      <c r="E131" s="114">
        <f>C131*D131</f>
        <v>3870.67</v>
      </c>
      <c r="F131" s="115">
        <v>1</v>
      </c>
      <c r="G131" s="116">
        <f>TRUNC(E131*F131,2)</f>
        <v>3870.67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3870.67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92896.08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G68" sqref="G68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144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3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144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1429.59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0.2</v>
      </c>
      <c r="F28" s="36">
        <f>E28*F26</f>
        <v>285.91800000000001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1715.5079999999998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142.90181639999997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207.57646799999998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350.47828439999995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350.47828439999995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413.19725688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51.64965711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61.979588531999994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30.989794265999997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20.659862843999999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12.395917706400001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4.1319725688000002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165.27890275199999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760.28295265920019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42.25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612.92460000000005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350.47828439999995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760.28295265920019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612.92460000000005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1723.6858370592001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7.205133599999999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0.57641068799999995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34.310159999999996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7.5482351999999997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2.7777505536000002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34.310159999999996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86.727850041599993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15.954224399999998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0.6862031999999999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3.9456683999999993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2.7448127999999996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4.9749731999999991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28.305881999999997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28.305881999999997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28.305881999999997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25.08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25.08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8.9482689227519998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179.4127919011776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188.36106082392959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26.808807985233432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123.73295993184662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206.22159988641104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356.76336780349106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545.12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1715.5079999999998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1723.6858370592001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86.727850041599993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28.305881999999997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25.08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3579.3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545.12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4124.42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4124.42</v>
      </c>
      <c r="D131" s="113">
        <v>1</v>
      </c>
      <c r="E131" s="114">
        <f>C131*D131</f>
        <v>4124.42</v>
      </c>
      <c r="F131" s="115">
        <v>1</v>
      </c>
      <c r="G131" s="116">
        <f>TRUNC(E131*F131,2)</f>
        <v>4124.42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4124.42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98986.08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94" zoomScaleNormal="100" workbookViewId="0">
      <selection activeCell="E108" sqref="E108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145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3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145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1452.65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1452.65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1452.65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121.005745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175.77065000000002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296.77639500000004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296.77639500000004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349.88527900000008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43.73565987500001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52.482791850000005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26.241395925000003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17.494263950000001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10.496558370000001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3.4988527900000004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139.9541116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643.78891336000015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89.241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42.25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611.54099999999994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296.77639500000004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643.78891336000015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611.54099999999994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1552.1063083600002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6.1011300000000004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0.48809039999999998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29.053000000000001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6.3916600000000008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2.3521308800000007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29.053000000000001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73.439011280000003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13.509644999999999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0.58106000000000002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3.3410950000000001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2.3242400000000001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4.2126849999999996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23.968724999999999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23.968724999999999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23.968724999999999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25.08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308.86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333.94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8.590260111600001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172.23471523758005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180.82497534918005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25.736221817109662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118.78256223281382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197.97093705468973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342.48972110461318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523.30999999999995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1452.65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1552.1063083600002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73.439011280000003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23.968724999999999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333.94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3436.1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523.30999999999995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3959.41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3959.41</v>
      </c>
      <c r="D131" s="113">
        <v>1</v>
      </c>
      <c r="E131" s="114">
        <f>C131*D131</f>
        <v>3959.41</v>
      </c>
      <c r="F131" s="115">
        <v>1</v>
      </c>
      <c r="G131" s="116">
        <f>TRUNC(E131*F131,2)</f>
        <v>3959.41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3959.41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95025.84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G60" sqref="G60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146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15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146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1429.59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172.98038999999997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51.64965711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137.73241895999999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42.25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612.92460000000005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292.06523699999997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612.92460000000005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1538.558964216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0.57183600000000001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3.2880569999999998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2.287344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4.1458109999999992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23.588234999999997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25.16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25.16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7.72292601896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154.84466668014801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162.56759269910802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23.137708814274983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106.78942529665377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177.98237549442297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307.90950960535173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470.47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1429.59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1538.558964216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72.273208367999999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23.588234999999997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25.16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3089.17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470.47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3559.64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3559.64</v>
      </c>
      <c r="D131" s="113">
        <v>1</v>
      </c>
      <c r="E131" s="114">
        <f>C131*D131</f>
        <v>3559.64</v>
      </c>
      <c r="F131" s="115">
        <v>1</v>
      </c>
      <c r="G131" s="116">
        <f>TRUNC(E131*F131,2)</f>
        <v>3559.64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3559.64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85431.360000000001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G60" sqref="G60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>
        <v>44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1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17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1709.16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142.37302800000001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206.80835999999999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349.18138799999997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349.18138799999997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411.66827760000001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51.458534700000001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61.750241639999992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30.875120819999996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20.583413879999998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12.350048328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4.1166827759999993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164.66731103999999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757.46963078399983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42.25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596.15039999999999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349.18138799999997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757.46963078399983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596.15039999999999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1702.8014187839999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7.1784720000000002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0.57427775999999997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34.183199999999999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7.5203040000000012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2.7674718720000007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34.183199999999999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86.406925631999997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15.895187999999999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0.68366400000000005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3.9310680000000002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2.7346560000000002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4.9565640000000002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28.201139999999999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28.201139999999999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28.201139999999999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25.17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8.8793487110400005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178.03094165635201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186.91029036739201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26.602324615316963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122.77995976300137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204.63326627166896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354.01555064998729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540.91999999999996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1709.16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1702.8014187839999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86.406925631999997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28.201139999999999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25.17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3551.73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540.91999999999996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4092.65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4092.65</v>
      </c>
      <c r="D131" s="113">
        <v>1</v>
      </c>
      <c r="E131" s="114">
        <f>C131*D131</f>
        <v>4092.65</v>
      </c>
      <c r="F131" s="115">
        <v>1</v>
      </c>
      <c r="G131" s="116">
        <f>TRUNC(E131*F131,2)</f>
        <v>4092.65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4092.65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98223.6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Normal="100" workbookViewId="0">
      <selection activeCell="G62" sqref="G62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44" t="s">
        <v>78</v>
      </c>
      <c r="C3" s="244"/>
      <c r="D3" s="244"/>
      <c r="E3" s="244"/>
      <c r="H3" s="104"/>
    </row>
    <row r="4" spans="1:8" ht="15.75" x14ac:dyDescent="0.25">
      <c r="B4" s="245" t="s">
        <v>55</v>
      </c>
      <c r="C4" s="245"/>
      <c r="D4" s="245"/>
      <c r="E4" s="245"/>
      <c r="H4" s="104"/>
    </row>
    <row r="5" spans="1:8" x14ac:dyDescent="0.25">
      <c r="B5" s="120"/>
      <c r="C5" s="120"/>
      <c r="D5" s="120"/>
      <c r="E5" s="120"/>
    </row>
    <row r="6" spans="1:8" x14ac:dyDescent="0.25">
      <c r="A6" s="246"/>
      <c r="B6" s="246"/>
      <c r="C6" s="146"/>
      <c r="D6" s="146"/>
      <c r="E6" s="146"/>
      <c r="F6" s="146"/>
    </row>
    <row r="7" spans="1:8" x14ac:dyDescent="0.25">
      <c r="A7" s="246"/>
      <c r="B7" s="246"/>
      <c r="C7" s="146"/>
      <c r="D7" s="146"/>
      <c r="E7" s="146"/>
      <c r="F7" s="146"/>
    </row>
    <row r="8" spans="1:8" ht="15.75" thickBot="1" x14ac:dyDescent="0.3"/>
    <row r="9" spans="1:8" x14ac:dyDescent="0.25">
      <c r="A9" s="251" t="s">
        <v>128</v>
      </c>
      <c r="B9" s="252"/>
      <c r="C9" s="252"/>
      <c r="D9" s="252"/>
      <c r="E9" s="252"/>
      <c r="F9" s="253"/>
      <c r="H9" s="152"/>
    </row>
    <row r="10" spans="1:8" x14ac:dyDescent="0.25">
      <c r="A10" s="154">
        <v>1</v>
      </c>
      <c r="B10" s="19" t="s">
        <v>129</v>
      </c>
      <c r="C10" s="254" t="s">
        <v>147</v>
      </c>
      <c r="D10" s="254"/>
      <c r="E10" s="254"/>
      <c r="F10" s="255"/>
      <c r="H10" s="152"/>
    </row>
    <row r="11" spans="1:8" x14ac:dyDescent="0.25">
      <c r="A11" s="154">
        <v>2</v>
      </c>
      <c r="B11" s="19" t="s">
        <v>130</v>
      </c>
      <c r="C11" s="254" t="s">
        <v>156</v>
      </c>
      <c r="D11" s="254"/>
      <c r="E11" s="254"/>
      <c r="F11" s="255"/>
      <c r="H11" s="152"/>
    </row>
    <row r="12" spans="1:8" x14ac:dyDescent="0.25">
      <c r="A12" s="154">
        <v>3</v>
      </c>
      <c r="B12" s="19" t="s">
        <v>131</v>
      </c>
      <c r="C12" s="254">
        <v>2</v>
      </c>
      <c r="D12" s="254"/>
      <c r="E12" s="254"/>
      <c r="F12" s="255"/>
      <c r="H12" s="152"/>
    </row>
    <row r="13" spans="1:8" ht="15.75" thickBot="1" x14ac:dyDescent="0.3">
      <c r="A13" s="82">
        <v>4</v>
      </c>
      <c r="B13" s="83" t="s">
        <v>132</v>
      </c>
      <c r="C13" s="256">
        <v>1</v>
      </c>
      <c r="D13" s="256"/>
      <c r="E13" s="256"/>
      <c r="F13" s="257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8" t="s">
        <v>133</v>
      </c>
      <c r="B15" s="259"/>
      <c r="C15" s="259"/>
      <c r="D15" s="259"/>
      <c r="E15" s="259"/>
      <c r="F15" s="260"/>
      <c r="H15" s="152"/>
    </row>
    <row r="16" spans="1:8" ht="30" x14ac:dyDescent="0.25">
      <c r="A16" s="14">
        <v>1</v>
      </c>
      <c r="B16" s="153" t="s">
        <v>134</v>
      </c>
      <c r="C16" s="254" t="s">
        <v>147</v>
      </c>
      <c r="D16" s="254"/>
      <c r="E16" s="254"/>
      <c r="F16" s="255"/>
      <c r="H16" s="158"/>
    </row>
    <row r="17" spans="1:8" x14ac:dyDescent="0.25">
      <c r="A17" s="14">
        <v>2</v>
      </c>
      <c r="B17" s="153" t="s">
        <v>135</v>
      </c>
      <c r="C17" s="261"/>
      <c r="D17" s="262"/>
      <c r="E17" s="262"/>
      <c r="F17" s="263"/>
      <c r="H17" s="158"/>
    </row>
    <row r="18" spans="1:8" x14ac:dyDescent="0.25">
      <c r="A18" s="14">
        <v>3</v>
      </c>
      <c r="B18" s="144" t="s">
        <v>4</v>
      </c>
      <c r="C18" s="247">
        <v>1709.16</v>
      </c>
      <c r="D18" s="248"/>
      <c r="E18" s="248"/>
      <c r="F18" s="249"/>
    </row>
    <row r="19" spans="1:8" x14ac:dyDescent="0.25">
      <c r="A19" s="14">
        <v>4</v>
      </c>
      <c r="B19" s="153" t="s">
        <v>136</v>
      </c>
      <c r="C19" s="264" t="s">
        <v>160</v>
      </c>
      <c r="D19" s="265"/>
      <c r="E19" s="265"/>
      <c r="F19" s="266"/>
      <c r="H19" s="152"/>
    </row>
    <row r="20" spans="1:8" x14ac:dyDescent="0.25">
      <c r="A20" s="14">
        <v>5</v>
      </c>
      <c r="B20" s="153" t="s">
        <v>137</v>
      </c>
      <c r="C20" s="261" t="s">
        <v>159</v>
      </c>
      <c r="D20" s="262"/>
      <c r="E20" s="262"/>
      <c r="F20" s="263"/>
      <c r="H20" s="152"/>
    </row>
    <row r="21" spans="1:8" x14ac:dyDescent="0.25">
      <c r="A21" s="14">
        <v>6</v>
      </c>
      <c r="B21" s="153" t="s">
        <v>138</v>
      </c>
      <c r="C21" s="261" t="s">
        <v>162</v>
      </c>
      <c r="D21" s="262"/>
      <c r="E21" s="262"/>
      <c r="F21" s="263"/>
      <c r="H21" s="152"/>
    </row>
    <row r="22" spans="1:8" ht="15.75" thickBot="1" x14ac:dyDescent="0.3">
      <c r="A22" s="162">
        <v>7</v>
      </c>
      <c r="B22" s="163" t="s">
        <v>139</v>
      </c>
      <c r="C22" s="270" t="s">
        <v>140</v>
      </c>
      <c r="D22" s="271"/>
      <c r="E22" s="271"/>
      <c r="F22" s="272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39" t="s">
        <v>26</v>
      </c>
      <c r="B24" s="240"/>
      <c r="C24" s="240"/>
      <c r="D24" s="240"/>
      <c r="E24" s="240"/>
      <c r="F24" s="241"/>
    </row>
    <row r="25" spans="1:8" x14ac:dyDescent="0.25">
      <c r="A25" s="59" t="s">
        <v>58</v>
      </c>
      <c r="B25" s="250" t="s">
        <v>5</v>
      </c>
      <c r="C25" s="228"/>
      <c r="D25" s="242"/>
      <c r="E25" s="33" t="s">
        <v>56</v>
      </c>
      <c r="F25" s="24" t="s">
        <v>6</v>
      </c>
    </row>
    <row r="26" spans="1:8" x14ac:dyDescent="0.25">
      <c r="A26" s="14" t="s">
        <v>0</v>
      </c>
      <c r="B26" s="229" t="s">
        <v>57</v>
      </c>
      <c r="C26" s="229"/>
      <c r="D26" s="229"/>
      <c r="E26" s="229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5" t="s">
        <v>19</v>
      </c>
      <c r="B32" s="216"/>
      <c r="C32" s="216"/>
      <c r="D32" s="216"/>
      <c r="E32" s="126"/>
      <c r="F32" s="37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39" t="s">
        <v>27</v>
      </c>
      <c r="B34" s="273"/>
      <c r="C34" s="273"/>
      <c r="D34" s="273"/>
      <c r="E34" s="273"/>
      <c r="F34" s="241"/>
    </row>
    <row r="35" spans="1:8" ht="30" customHeight="1" x14ac:dyDescent="0.25">
      <c r="A35" s="59" t="s">
        <v>28</v>
      </c>
      <c r="B35" s="250" t="s">
        <v>29</v>
      </c>
      <c r="C35" s="228"/>
      <c r="D35" s="242"/>
      <c r="E35" s="149" t="s">
        <v>56</v>
      </c>
      <c r="F35" s="24" t="s">
        <v>6</v>
      </c>
    </row>
    <row r="36" spans="1:8" x14ac:dyDescent="0.25">
      <c r="A36" s="14" t="s">
        <v>0</v>
      </c>
      <c r="B36" s="213" t="s">
        <v>30</v>
      </c>
      <c r="C36" s="214"/>
      <c r="D36" s="243"/>
      <c r="E36" s="5">
        <v>8.3299999999999999E-2</v>
      </c>
      <c r="F36" s="36">
        <f>E36*F32</f>
        <v>142.37302800000001</v>
      </c>
    </row>
    <row r="37" spans="1:8" x14ac:dyDescent="0.25">
      <c r="A37" s="14" t="s">
        <v>1</v>
      </c>
      <c r="B37" s="213" t="s">
        <v>31</v>
      </c>
      <c r="C37" s="214"/>
      <c r="D37" s="243"/>
      <c r="E37" s="4">
        <v>0.121</v>
      </c>
      <c r="F37" s="36">
        <f>E37*F32</f>
        <v>206.80835999999999</v>
      </c>
    </row>
    <row r="38" spans="1:8" ht="15" customHeight="1" x14ac:dyDescent="0.25">
      <c r="A38" s="250" t="s">
        <v>74</v>
      </c>
      <c r="B38" s="228"/>
      <c r="C38" s="228"/>
      <c r="D38" s="242"/>
      <c r="E38" s="25">
        <f>SUM(E36:E37)</f>
        <v>0.20429999999999998</v>
      </c>
      <c r="F38" s="50">
        <f>SUM(F36:F37)</f>
        <v>349.18138799999997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27" t="s">
        <v>19</v>
      </c>
      <c r="B40" s="228"/>
      <c r="C40" s="228"/>
      <c r="D40" s="228"/>
      <c r="E40" s="127"/>
      <c r="F40" s="32">
        <f>F39+F38</f>
        <v>349.18138799999997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50" t="s">
        <v>33</v>
      </c>
      <c r="C42" s="228"/>
      <c r="D42" s="242"/>
      <c r="E42" s="149" t="s">
        <v>56</v>
      </c>
      <c r="F42" s="24" t="s">
        <v>6</v>
      </c>
    </row>
    <row r="43" spans="1:8" x14ac:dyDescent="0.25">
      <c r="A43" s="14" t="s">
        <v>0</v>
      </c>
      <c r="B43" s="213" t="s">
        <v>14</v>
      </c>
      <c r="C43" s="214"/>
      <c r="D43" s="243"/>
      <c r="E43" s="4">
        <v>0.2</v>
      </c>
      <c r="F43" s="38">
        <f>E43*($F$32+$F$40)</f>
        <v>411.66827760000001</v>
      </c>
    </row>
    <row r="44" spans="1:8" x14ac:dyDescent="0.25">
      <c r="A44" s="79" t="s">
        <v>1</v>
      </c>
      <c r="B44" s="213" t="s">
        <v>16</v>
      </c>
      <c r="C44" s="214"/>
      <c r="D44" s="243"/>
      <c r="E44" s="4">
        <v>2.5000000000000001E-2</v>
      </c>
      <c r="F44" s="38">
        <f t="shared" ref="F44:F51" si="0">E44*($F$32+$F$40)</f>
        <v>51.458534700000001</v>
      </c>
    </row>
    <row r="45" spans="1:8" x14ac:dyDescent="0.25">
      <c r="A45" s="282" t="s">
        <v>2</v>
      </c>
      <c r="B45" s="284" t="s">
        <v>108</v>
      </c>
      <c r="C45" s="15" t="s">
        <v>83</v>
      </c>
      <c r="D45" s="15" t="s">
        <v>84</v>
      </c>
      <c r="E45" s="276">
        <v>0.03</v>
      </c>
      <c r="F45" s="38">
        <f t="shared" si="0"/>
        <v>61.750241639999992</v>
      </c>
    </row>
    <row r="46" spans="1:8" x14ac:dyDescent="0.25">
      <c r="A46" s="283"/>
      <c r="B46" s="285"/>
      <c r="C46" s="135">
        <v>3</v>
      </c>
      <c r="D46" s="134">
        <v>0.5</v>
      </c>
      <c r="E46" s="277"/>
      <c r="F46" s="38">
        <f t="shared" si="0"/>
        <v>0</v>
      </c>
    </row>
    <row r="47" spans="1:8" x14ac:dyDescent="0.25">
      <c r="A47" s="54" t="s">
        <v>3</v>
      </c>
      <c r="B47" s="213" t="s">
        <v>59</v>
      </c>
      <c r="C47" s="214"/>
      <c r="D47" s="243"/>
      <c r="E47" s="4">
        <v>1.4999999999999999E-2</v>
      </c>
      <c r="F47" s="38">
        <f t="shared" si="0"/>
        <v>30.875120819999996</v>
      </c>
    </row>
    <row r="48" spans="1:8" x14ac:dyDescent="0.25">
      <c r="A48" s="14" t="s">
        <v>7</v>
      </c>
      <c r="B48" s="213" t="s">
        <v>34</v>
      </c>
      <c r="C48" s="214"/>
      <c r="D48" s="243"/>
      <c r="E48" s="4">
        <v>0.01</v>
      </c>
      <c r="F48" s="38">
        <f t="shared" si="0"/>
        <v>20.583413879999998</v>
      </c>
    </row>
    <row r="49" spans="1:45" x14ac:dyDescent="0.25">
      <c r="A49" s="14" t="s">
        <v>8</v>
      </c>
      <c r="B49" s="213" t="s">
        <v>18</v>
      </c>
      <c r="C49" s="214"/>
      <c r="D49" s="243"/>
      <c r="E49" s="4">
        <v>6.0000000000000001E-3</v>
      </c>
      <c r="F49" s="38">
        <f t="shared" si="0"/>
        <v>12.350048328</v>
      </c>
    </row>
    <row r="50" spans="1:45" x14ac:dyDescent="0.25">
      <c r="A50" s="14" t="s">
        <v>9</v>
      </c>
      <c r="B50" s="213" t="s">
        <v>15</v>
      </c>
      <c r="C50" s="214"/>
      <c r="D50" s="243"/>
      <c r="E50" s="4">
        <v>2E-3</v>
      </c>
      <c r="F50" s="38">
        <f t="shared" si="0"/>
        <v>4.1166827759999993</v>
      </c>
    </row>
    <row r="51" spans="1:45" x14ac:dyDescent="0.25">
      <c r="A51" s="14" t="s">
        <v>10</v>
      </c>
      <c r="B51" s="213" t="s">
        <v>17</v>
      </c>
      <c r="C51" s="214"/>
      <c r="D51" s="243"/>
      <c r="E51" s="4">
        <v>0.08</v>
      </c>
      <c r="F51" s="38">
        <f t="shared" si="0"/>
        <v>164.66731103999999</v>
      </c>
    </row>
    <row r="52" spans="1:45" x14ac:dyDescent="0.25">
      <c r="A52" s="250" t="s">
        <v>19</v>
      </c>
      <c r="B52" s="228"/>
      <c r="C52" s="228"/>
      <c r="D52" s="242"/>
      <c r="E52" s="25">
        <f>SUM(E43:E51)</f>
        <v>0.36800000000000005</v>
      </c>
      <c r="F52" s="32">
        <f>SUM(F43:F51)</f>
        <v>757.46963078399983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50" t="s">
        <v>11</v>
      </c>
      <c r="C54" s="242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13" t="s">
        <v>111</v>
      </c>
      <c r="C55" s="243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74" t="s">
        <v>98</v>
      </c>
      <c r="C56" s="275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13" t="s">
        <v>36</v>
      </c>
      <c r="C57" s="214"/>
      <c r="D57" s="214"/>
      <c r="E57" s="243"/>
      <c r="F57" s="29">
        <v>50.51</v>
      </c>
    </row>
    <row r="58" spans="1:45" x14ac:dyDescent="0.25">
      <c r="A58" s="14" t="s">
        <v>3</v>
      </c>
      <c r="B58" s="213" t="s">
        <v>60</v>
      </c>
      <c r="C58" s="214"/>
      <c r="D58" s="214"/>
      <c r="E58" s="243"/>
      <c r="F58" s="29">
        <v>0</v>
      </c>
    </row>
    <row r="59" spans="1:45" x14ac:dyDescent="0.25">
      <c r="A59" s="14" t="s">
        <v>7</v>
      </c>
      <c r="B59" s="213" t="s">
        <v>61</v>
      </c>
      <c r="C59" s="214"/>
      <c r="D59" s="214"/>
      <c r="E59" s="243"/>
      <c r="F59" s="29">
        <v>6.25</v>
      </c>
    </row>
    <row r="60" spans="1:45" x14ac:dyDescent="0.25">
      <c r="A60" s="14" t="s">
        <v>8</v>
      </c>
      <c r="B60" s="213" t="s">
        <v>125</v>
      </c>
      <c r="C60" s="214"/>
      <c r="D60" s="214"/>
      <c r="E60" s="243"/>
      <c r="F60" s="30">
        <v>121</v>
      </c>
    </row>
    <row r="61" spans="1:45" x14ac:dyDescent="0.25">
      <c r="A61" s="227" t="s">
        <v>19</v>
      </c>
      <c r="B61" s="228"/>
      <c r="C61" s="228"/>
      <c r="D61" s="228"/>
      <c r="E61" s="127"/>
      <c r="F61" s="32">
        <f>SUM(F55:F60)</f>
        <v>604.41039999999998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50" t="s">
        <v>62</v>
      </c>
      <c r="C63" s="228"/>
      <c r="D63" s="228"/>
      <c r="E63" s="242"/>
      <c r="F63" s="24" t="s">
        <v>6</v>
      </c>
    </row>
    <row r="64" spans="1:45" x14ac:dyDescent="0.25">
      <c r="A64" s="13" t="s">
        <v>28</v>
      </c>
      <c r="B64" s="274" t="s">
        <v>29</v>
      </c>
      <c r="C64" s="278"/>
      <c r="D64" s="278"/>
      <c r="E64" s="278"/>
      <c r="F64" s="39">
        <f>F40</f>
        <v>349.18138799999997</v>
      </c>
    </row>
    <row r="65" spans="1:45" s="142" customFormat="1" x14ac:dyDescent="0.25">
      <c r="A65" s="13" t="s">
        <v>32</v>
      </c>
      <c r="B65" s="213" t="s">
        <v>33</v>
      </c>
      <c r="C65" s="214"/>
      <c r="D65" s="214"/>
      <c r="E65" s="214"/>
      <c r="F65" s="39">
        <f>F52</f>
        <v>757.46963078399983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13" t="s">
        <v>11</v>
      </c>
      <c r="C66" s="214"/>
      <c r="D66" s="214"/>
      <c r="E66" s="214"/>
      <c r="F66" s="39">
        <f>F61</f>
        <v>604.41039999999998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5" t="s">
        <v>19</v>
      </c>
      <c r="B67" s="216"/>
      <c r="C67" s="216"/>
      <c r="D67" s="216"/>
      <c r="E67" s="125"/>
      <c r="F67" s="35">
        <f>SUM(F64:F66)</f>
        <v>1711.0614187839999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87" t="s">
        <v>43</v>
      </c>
      <c r="B69" s="273"/>
      <c r="C69" s="273"/>
      <c r="D69" s="273"/>
      <c r="E69" s="273"/>
      <c r="F69" s="241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50" t="s">
        <v>21</v>
      </c>
      <c r="C70" s="228"/>
      <c r="D70" s="242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7.1784720000000002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13" t="s">
        <v>38</v>
      </c>
      <c r="C72" s="214"/>
      <c r="D72" s="214"/>
      <c r="E72" s="58">
        <f>E51*E71</f>
        <v>3.3599999999999998E-4</v>
      </c>
      <c r="F72" s="36">
        <f t="shared" ref="F72:F76" si="1">E72*$F$32</f>
        <v>0.57427775999999997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13" t="s">
        <v>41</v>
      </c>
      <c r="C73" s="214"/>
      <c r="D73" s="214"/>
      <c r="E73" s="4">
        <v>0.02</v>
      </c>
      <c r="F73" s="36">
        <f t="shared" si="1"/>
        <v>34.183199999999999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13" t="s">
        <v>42</v>
      </c>
      <c r="C74" s="214"/>
      <c r="D74" s="214"/>
      <c r="E74" s="58">
        <v>4.4000000000000003E-3</v>
      </c>
      <c r="F74" s="36">
        <f t="shared" si="1"/>
        <v>7.5203040000000012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13" t="s">
        <v>39</v>
      </c>
      <c r="C75" s="214"/>
      <c r="D75" s="214"/>
      <c r="E75" s="4">
        <f>E52*E74</f>
        <v>1.6192000000000003E-3</v>
      </c>
      <c r="F75" s="36">
        <f t="shared" si="1"/>
        <v>2.7674718720000007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13" t="s">
        <v>40</v>
      </c>
      <c r="C76" s="214"/>
      <c r="D76" s="214"/>
      <c r="E76" s="4">
        <v>0.02</v>
      </c>
      <c r="F76" s="36">
        <f t="shared" si="1"/>
        <v>34.183199999999999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86" t="s">
        <v>19</v>
      </c>
      <c r="B77" s="216"/>
      <c r="C77" s="216"/>
      <c r="D77" s="216"/>
      <c r="E77" s="53">
        <f>SUM(E71:E76)</f>
        <v>5.0555200000000008E-2</v>
      </c>
      <c r="F77" s="37">
        <f>SUM(F71:F76)</f>
        <v>86.406925631999997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39" t="s">
        <v>99</v>
      </c>
      <c r="B79" s="273"/>
      <c r="C79" s="273"/>
      <c r="D79" s="273"/>
      <c r="E79" s="273"/>
      <c r="F79" s="241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50" t="s">
        <v>77</v>
      </c>
      <c r="C80" s="228"/>
      <c r="D80" s="242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13" t="s">
        <v>46</v>
      </c>
      <c r="C81" s="214"/>
      <c r="D81" s="214"/>
      <c r="E81" s="4">
        <v>9.2999999999999992E-3</v>
      </c>
      <c r="F81" s="51">
        <f>E81*$F$32</f>
        <v>15.895187999999999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13" t="s">
        <v>79</v>
      </c>
      <c r="C82" s="214"/>
      <c r="D82" s="214"/>
      <c r="E82" s="4">
        <v>4.0000000000000002E-4</v>
      </c>
      <c r="F82" s="51">
        <f t="shared" ref="F82:F85" si="2">E82*$F$32</f>
        <v>0.68366400000000005</v>
      </c>
      <c r="G82" s="280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</row>
    <row r="83" spans="1:45" x14ac:dyDescent="0.25">
      <c r="A83" s="47" t="s">
        <v>2</v>
      </c>
      <c r="B83" s="213" t="s">
        <v>47</v>
      </c>
      <c r="C83" s="214"/>
      <c r="D83" s="214"/>
      <c r="E83" s="4">
        <v>2.3E-3</v>
      </c>
      <c r="F83" s="51">
        <f t="shared" si="2"/>
        <v>3.9310680000000002</v>
      </c>
      <c r="G83" s="280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</row>
    <row r="84" spans="1:45" ht="28.9" customHeight="1" x14ac:dyDescent="0.25">
      <c r="A84" s="47" t="s">
        <v>3</v>
      </c>
      <c r="B84" s="213" t="s">
        <v>49</v>
      </c>
      <c r="C84" s="214"/>
      <c r="D84" s="214"/>
      <c r="E84" s="4">
        <v>1.6000000000000001E-3</v>
      </c>
      <c r="F84" s="51">
        <f t="shared" si="2"/>
        <v>2.7346560000000002</v>
      </c>
      <c r="G84" s="280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</row>
    <row r="85" spans="1:45" ht="23.45" customHeight="1" x14ac:dyDescent="0.25">
      <c r="A85" s="14" t="s">
        <v>7</v>
      </c>
      <c r="B85" s="213" t="s">
        <v>48</v>
      </c>
      <c r="C85" s="214"/>
      <c r="D85" s="214"/>
      <c r="E85" s="4">
        <v>2.8999999999999998E-3</v>
      </c>
      <c r="F85" s="51">
        <f t="shared" si="2"/>
        <v>4.9565640000000002</v>
      </c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</row>
    <row r="86" spans="1:45" x14ac:dyDescent="0.25">
      <c r="A86" s="227" t="s">
        <v>19</v>
      </c>
      <c r="B86" s="228"/>
      <c r="C86" s="228"/>
      <c r="D86" s="228"/>
      <c r="E86" s="57"/>
      <c r="F86" s="56">
        <f>SUM(F81:F85)</f>
        <v>28.201139999999999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50" t="s">
        <v>50</v>
      </c>
      <c r="C88" s="228"/>
      <c r="D88" s="242"/>
      <c r="E88" s="149" t="s">
        <v>56</v>
      </c>
      <c r="F88" s="26" t="s">
        <v>6</v>
      </c>
    </row>
    <row r="89" spans="1:45" x14ac:dyDescent="0.25">
      <c r="A89" s="47" t="s">
        <v>0</v>
      </c>
      <c r="B89" s="213" t="s">
        <v>51</v>
      </c>
      <c r="C89" s="214"/>
      <c r="D89" s="214"/>
      <c r="E89" s="4">
        <v>0</v>
      </c>
      <c r="F89" s="51">
        <f>E89*F32</f>
        <v>0</v>
      </c>
    </row>
    <row r="90" spans="1:45" x14ac:dyDescent="0.25">
      <c r="A90" s="227" t="s">
        <v>19</v>
      </c>
      <c r="B90" s="228"/>
      <c r="C90" s="228"/>
      <c r="D90" s="228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50" t="s">
        <v>63</v>
      </c>
      <c r="C92" s="228"/>
      <c r="D92" s="228"/>
      <c r="E92" s="242"/>
      <c r="F92" s="24" t="s">
        <v>6</v>
      </c>
    </row>
    <row r="93" spans="1:45" x14ac:dyDescent="0.25">
      <c r="A93" s="13" t="s">
        <v>13</v>
      </c>
      <c r="B93" s="274" t="s">
        <v>45</v>
      </c>
      <c r="C93" s="278"/>
      <c r="D93" s="278"/>
      <c r="E93" s="275"/>
      <c r="F93" s="34">
        <f>F86</f>
        <v>28.201139999999999</v>
      </c>
    </row>
    <row r="94" spans="1:45" x14ac:dyDescent="0.25">
      <c r="A94" s="13" t="s">
        <v>20</v>
      </c>
      <c r="B94" s="274" t="s">
        <v>50</v>
      </c>
      <c r="C94" s="278"/>
      <c r="D94" s="278"/>
      <c r="E94" s="278"/>
      <c r="F94" s="34">
        <f>F90</f>
        <v>0</v>
      </c>
    </row>
    <row r="95" spans="1:45" ht="15.75" thickBot="1" x14ac:dyDescent="0.3">
      <c r="A95" s="215" t="s">
        <v>19</v>
      </c>
      <c r="B95" s="216"/>
      <c r="C95" s="216"/>
      <c r="D95" s="216"/>
      <c r="E95" s="125"/>
      <c r="F95" s="40">
        <f>SUM(F93:F94)</f>
        <v>28.201139999999999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39" t="s">
        <v>52</v>
      </c>
      <c r="B97" s="240"/>
      <c r="C97" s="240"/>
      <c r="D97" s="240"/>
      <c r="E97" s="240"/>
      <c r="F97" s="241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50" t="s">
        <v>105</v>
      </c>
      <c r="C98" s="228"/>
      <c r="D98" s="228"/>
      <c r="E98" s="242"/>
      <c r="F98" s="24" t="s">
        <v>6</v>
      </c>
    </row>
    <row r="99" spans="1:45" x14ac:dyDescent="0.25">
      <c r="A99" s="14" t="s">
        <v>0</v>
      </c>
      <c r="B99" s="213" t="s">
        <v>12</v>
      </c>
      <c r="C99" s="214"/>
      <c r="D99" s="214"/>
      <c r="E99" s="243"/>
      <c r="F99" s="39">
        <v>25.17</v>
      </c>
    </row>
    <row r="100" spans="1:45" x14ac:dyDescent="0.25">
      <c r="A100" s="14" t="s">
        <v>2</v>
      </c>
      <c r="B100" s="213" t="s">
        <v>117</v>
      </c>
      <c r="C100" s="214"/>
      <c r="D100" s="214"/>
      <c r="E100" s="243"/>
      <c r="F100" s="39">
        <v>0</v>
      </c>
    </row>
    <row r="101" spans="1:45" x14ac:dyDescent="0.25">
      <c r="A101" s="14" t="s">
        <v>3</v>
      </c>
      <c r="B101" s="213" t="s">
        <v>126</v>
      </c>
      <c r="C101" s="214"/>
      <c r="D101" s="214"/>
      <c r="E101" s="243"/>
      <c r="F101" s="39">
        <v>0</v>
      </c>
    </row>
    <row r="102" spans="1:45" ht="15.75" thickBot="1" x14ac:dyDescent="0.3">
      <c r="A102" s="215" t="s">
        <v>19</v>
      </c>
      <c r="B102" s="216"/>
      <c r="C102" s="216"/>
      <c r="D102" s="216"/>
      <c r="E102" s="126"/>
      <c r="F102" s="40">
        <f>SUM(F99:F101)</f>
        <v>25.17</v>
      </c>
    </row>
    <row r="103" spans="1:45" ht="15.75" thickBot="1" x14ac:dyDescent="0.3">
      <c r="A103" s="279"/>
      <c r="B103" s="279"/>
      <c r="C103" s="279"/>
      <c r="D103" s="279"/>
      <c r="E103" s="279"/>
      <c r="F103" s="279"/>
    </row>
    <row r="104" spans="1:45" s="95" customFormat="1" x14ac:dyDescent="0.25">
      <c r="A104" s="239" t="s">
        <v>53</v>
      </c>
      <c r="B104" s="273"/>
      <c r="C104" s="273"/>
      <c r="D104" s="273"/>
      <c r="E104" s="240"/>
      <c r="F104" s="241"/>
      <c r="H104" s="142"/>
    </row>
    <row r="105" spans="1:45" x14ac:dyDescent="0.25">
      <c r="A105" s="143">
        <v>6</v>
      </c>
      <c r="B105" s="212" t="s">
        <v>22</v>
      </c>
      <c r="C105" s="212"/>
      <c r="D105" s="212"/>
      <c r="E105" s="145" t="s">
        <v>56</v>
      </c>
      <c r="F105" s="24" t="s">
        <v>6</v>
      </c>
    </row>
    <row r="106" spans="1:45" x14ac:dyDescent="0.25">
      <c r="A106" s="47" t="s">
        <v>0</v>
      </c>
      <c r="B106" s="213" t="s">
        <v>23</v>
      </c>
      <c r="C106" s="214"/>
      <c r="D106" s="214"/>
      <c r="E106" s="4">
        <v>2.5000000000000001E-3</v>
      </c>
      <c r="F106" s="36">
        <f>E106*(F32+F67+F77+F95+F102)</f>
        <v>8.8999987110400003</v>
      </c>
    </row>
    <row r="107" spans="1:45" x14ac:dyDescent="0.25">
      <c r="A107" s="47" t="s">
        <v>1</v>
      </c>
      <c r="B107" s="213" t="s">
        <v>25</v>
      </c>
      <c r="C107" s="214"/>
      <c r="D107" s="214"/>
      <c r="E107" s="4">
        <v>0.05</v>
      </c>
      <c r="F107" s="36">
        <f>E107*(F32+F67+F77+F95+F102+F106)</f>
        <v>178.44497415635203</v>
      </c>
    </row>
    <row r="108" spans="1:45" x14ac:dyDescent="0.25">
      <c r="A108" s="221" t="s">
        <v>71</v>
      </c>
      <c r="B108" s="222"/>
      <c r="C108" s="148"/>
      <c r="D108" s="148"/>
      <c r="E108" s="44">
        <f>SUM(E106:E107)</f>
        <v>5.2500000000000005E-2</v>
      </c>
      <c r="F108" s="41">
        <f>SUM(F106:F107)</f>
        <v>187.34497286739204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23" t="s">
        <v>24</v>
      </c>
      <c r="C110" s="224"/>
      <c r="D110" s="224"/>
      <c r="E110" s="224"/>
      <c r="F110" s="225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26.664191540604321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123.0654994181738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205.10916569695635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18" t="s">
        <v>72</v>
      </c>
      <c r="B115" s="219"/>
      <c r="C115" s="219"/>
      <c r="D115" s="220"/>
      <c r="E115" s="44">
        <f>SUM(E111:E114)</f>
        <v>8.6499999999999994E-2</v>
      </c>
      <c r="F115" s="48">
        <f>SUM(F111:F114)</f>
        <v>354.8388566557345</v>
      </c>
    </row>
    <row r="116" spans="1:8" ht="15.75" thickBot="1" x14ac:dyDescent="0.3">
      <c r="A116" s="215" t="s">
        <v>19</v>
      </c>
      <c r="B116" s="216"/>
      <c r="C116" s="216"/>
      <c r="D116" s="217"/>
      <c r="E116" s="31">
        <f>E108+E115</f>
        <v>0.13900000000000001</v>
      </c>
      <c r="F116" s="37">
        <f>TRUNC(F108+F115,2)</f>
        <v>542.17999999999995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39" t="s">
        <v>69</v>
      </c>
      <c r="B118" s="240"/>
      <c r="C118" s="240"/>
      <c r="D118" s="240"/>
      <c r="E118" s="240"/>
      <c r="F118" s="241"/>
      <c r="G118" s="96"/>
    </row>
    <row r="119" spans="1:8" ht="15" customHeight="1" x14ac:dyDescent="0.25">
      <c r="A119" s="227" t="s">
        <v>80</v>
      </c>
      <c r="B119" s="228"/>
      <c r="C119" s="228"/>
      <c r="D119" s="228"/>
      <c r="E119" s="242"/>
      <c r="F119" s="24" t="s">
        <v>6</v>
      </c>
    </row>
    <row r="120" spans="1:8" s="95" customFormat="1" x14ac:dyDescent="0.25">
      <c r="A120" s="13" t="s">
        <v>0</v>
      </c>
      <c r="B120" s="213" t="s">
        <v>26</v>
      </c>
      <c r="C120" s="214"/>
      <c r="D120" s="214"/>
      <c r="E120" s="243"/>
      <c r="F120" s="39">
        <f>F32</f>
        <v>1709.16</v>
      </c>
      <c r="H120" s="142"/>
    </row>
    <row r="121" spans="1:8" x14ac:dyDescent="0.25">
      <c r="A121" s="13" t="s">
        <v>1</v>
      </c>
      <c r="B121" s="213" t="s">
        <v>27</v>
      </c>
      <c r="C121" s="214"/>
      <c r="D121" s="214"/>
      <c r="E121" s="243"/>
      <c r="F121" s="39">
        <f>F67</f>
        <v>1711.0614187839999</v>
      </c>
    </row>
    <row r="122" spans="1:8" x14ac:dyDescent="0.25">
      <c r="A122" s="13" t="s">
        <v>2</v>
      </c>
      <c r="B122" s="213" t="s">
        <v>43</v>
      </c>
      <c r="C122" s="214"/>
      <c r="D122" s="214"/>
      <c r="E122" s="243"/>
      <c r="F122" s="39">
        <f>F77</f>
        <v>86.406925631999997</v>
      </c>
    </row>
    <row r="123" spans="1:8" x14ac:dyDescent="0.25">
      <c r="A123" s="13" t="s">
        <v>3</v>
      </c>
      <c r="B123" s="213" t="s">
        <v>44</v>
      </c>
      <c r="C123" s="214"/>
      <c r="D123" s="214"/>
      <c r="E123" s="243"/>
      <c r="F123" s="39">
        <f>F95</f>
        <v>28.201139999999999</v>
      </c>
    </row>
    <row r="124" spans="1:8" x14ac:dyDescent="0.25">
      <c r="A124" s="13" t="s">
        <v>7</v>
      </c>
      <c r="B124" s="213" t="s">
        <v>52</v>
      </c>
      <c r="C124" s="214"/>
      <c r="D124" s="214"/>
      <c r="E124" s="243"/>
      <c r="F124" s="39">
        <f>F102</f>
        <v>25.17</v>
      </c>
    </row>
    <row r="125" spans="1:8" x14ac:dyDescent="0.25">
      <c r="A125" s="227" t="s">
        <v>70</v>
      </c>
      <c r="B125" s="228"/>
      <c r="C125" s="228"/>
      <c r="D125" s="228"/>
      <c r="E125" s="228"/>
      <c r="F125" s="42">
        <f>TRUNC(SUM(F120:F124),2)</f>
        <v>3559.99</v>
      </c>
      <c r="H125" s="20"/>
    </row>
    <row r="126" spans="1:8" x14ac:dyDescent="0.25">
      <c r="A126" s="13" t="s">
        <v>8</v>
      </c>
      <c r="B126" s="229" t="s">
        <v>53</v>
      </c>
      <c r="C126" s="229"/>
      <c r="D126" s="229"/>
      <c r="E126" s="229"/>
      <c r="F126" s="39">
        <f>F116</f>
        <v>542.17999999999995</v>
      </c>
    </row>
    <row r="127" spans="1:8" ht="15.75" thickBot="1" x14ac:dyDescent="0.3">
      <c r="A127" s="215" t="s">
        <v>73</v>
      </c>
      <c r="B127" s="216"/>
      <c r="C127" s="216"/>
      <c r="D127" s="216"/>
      <c r="E127" s="216"/>
      <c r="F127" s="40">
        <f>TRUNC(F125+F126,2)</f>
        <v>4102.17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36" t="s">
        <v>90</v>
      </c>
      <c r="B129" s="237"/>
      <c r="C129" s="237"/>
      <c r="D129" s="237"/>
      <c r="E129" s="237"/>
      <c r="F129" s="237"/>
      <c r="G129" s="238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4102.17</v>
      </c>
      <c r="D131" s="113">
        <v>1</v>
      </c>
      <c r="E131" s="114">
        <f>C131*D131</f>
        <v>4102.17</v>
      </c>
      <c r="F131" s="115">
        <v>1</v>
      </c>
      <c r="G131" s="116">
        <f>TRUNC(E131*F131,2)</f>
        <v>4102.17</v>
      </c>
      <c r="H131" s="20"/>
    </row>
    <row r="132" spans="1:45" x14ac:dyDescent="0.25">
      <c r="A132" s="230" t="s">
        <v>97</v>
      </c>
      <c r="B132" s="231"/>
      <c r="C132" s="231"/>
      <c r="D132" s="231"/>
      <c r="E132" s="231"/>
      <c r="F132" s="232"/>
      <c r="G132" s="117">
        <f>G131</f>
        <v>4102.17</v>
      </c>
      <c r="H132" s="20"/>
    </row>
    <row r="133" spans="1:45" x14ac:dyDescent="0.25">
      <c r="A133" s="230" t="s">
        <v>110</v>
      </c>
      <c r="B133" s="231"/>
      <c r="C133" s="231"/>
      <c r="D133" s="231"/>
      <c r="E133" s="231"/>
      <c r="F133" s="232"/>
      <c r="G133" s="117">
        <f>TRUNC(G132*24,2)</f>
        <v>98452.08</v>
      </c>
      <c r="H133" s="20"/>
    </row>
    <row r="134" spans="1:45" ht="15.75" thickBot="1" x14ac:dyDescent="0.3">
      <c r="A134" s="233" t="s">
        <v>100</v>
      </c>
      <c r="B134" s="234"/>
      <c r="C134" s="234"/>
      <c r="D134" s="234"/>
      <c r="E134" s="234"/>
      <c r="F134" s="235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183"/>
      <c r="B136" s="183"/>
      <c r="C136" s="183"/>
      <c r="D136" s="81"/>
      <c r="E136" s="81"/>
      <c r="F136" s="137"/>
      <c r="H136" s="84"/>
    </row>
    <row r="137" spans="1:45" x14ac:dyDescent="0.25">
      <c r="A137" s="81"/>
      <c r="B137" s="226"/>
      <c r="C137" s="226"/>
      <c r="D137" s="226"/>
      <c r="E137" s="226"/>
      <c r="F137" s="226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</vt:i4>
      </vt:variant>
    </vt:vector>
  </HeadingPairs>
  <TitlesOfParts>
    <vt:vector size="16" baseType="lpstr">
      <vt:lpstr>Planilha Resumo - Proposta </vt:lpstr>
      <vt:lpstr>eletricista</vt:lpstr>
      <vt:lpstr>bomb hid</vt:lpstr>
      <vt:lpstr>asg</vt:lpstr>
      <vt:lpstr>carregador</vt:lpstr>
      <vt:lpstr>jard</vt:lpstr>
      <vt:lpstr>copa</vt:lpstr>
      <vt:lpstr>rec</vt:lpstr>
      <vt:lpstr>rec 12x36 D</vt:lpstr>
      <vt:lpstr>rec 12x36 N</vt:lpstr>
      <vt:lpstr>enc</vt:lpstr>
      <vt:lpstr>aux apoio adm</vt:lpstr>
      <vt:lpstr>op repro</vt:lpstr>
      <vt:lpstr>asg baca</vt:lpstr>
      <vt:lpstr>rec baca</vt:lpstr>
      <vt:lpstr>'Planilha Resumo - Proposta '!Area_de_impressao</vt:lpstr>
    </vt:vector>
  </TitlesOfParts>
  <Company>Ministério da Educação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Alipio Paulino de Aguiar</dc:creator>
  <cp:lastModifiedBy>Eduardo Filipe Bezerra Teixeira</cp:lastModifiedBy>
  <cp:lastPrinted>2024-05-14T15:56:26Z</cp:lastPrinted>
  <dcterms:created xsi:type="dcterms:W3CDTF">2014-01-21T12:35:32Z</dcterms:created>
  <dcterms:modified xsi:type="dcterms:W3CDTF">2024-07-09T19:18:20Z</dcterms:modified>
</cp:coreProperties>
</file>