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/>
  <mc:AlternateContent xmlns:mc="http://schemas.openxmlformats.org/markup-compatibility/2006">
    <mc:Choice Requires="x15">
      <x15ac:absPath xmlns:x15ac="http://schemas.microsoft.com/office/spreadsheetml/2010/11/ac" url="C:\Licitações\Licitações 2021\03 - Março 2021\10-03 Defensoria\"/>
    </mc:Choice>
  </mc:AlternateContent>
  <xr:revisionPtr revIDLastSave="0" documentId="13_ncr:1_{D86A14A4-C81C-4306-BEA2-D2531BAD470A}" xr6:coauthVersionLast="46" xr6:coauthVersionMax="46" xr10:uidLastSave="{00000000-0000-0000-0000-000000000000}"/>
  <bookViews>
    <workbookView xWindow="-110" yWindow="-110" windowWidth="19420" windowHeight="10420" tabRatio="500" xr2:uid="{00000000-000D-0000-FFFF-FFFF00000000}"/>
  </bookViews>
  <sheets>
    <sheet name="Planilha Orçamentária" sheetId="1" r:id="rId1"/>
    <sheet name="Cronograma" sheetId="2" r:id="rId2"/>
    <sheet name="Composição" sheetId="3" r:id="rId3"/>
    <sheet name="Anexo VI-C (Encargos_Sociais)" sheetId="5" r:id="rId4"/>
    <sheet name="Anexo VI-D BDI" sheetId="6" r:id="rId5"/>
  </sheets>
  <externalReferences>
    <externalReference r:id="rId6"/>
  </externalReferences>
  <definedNames>
    <definedName name="_xlnm.Print_Area" localSheetId="3">'Anexo VI-C (Encargos_Sociais)'!$A$1:$D$61</definedName>
    <definedName name="_xlnm.Print_Area" localSheetId="4">'Anexo VI-D BDI'!$A$1:$D$48</definedName>
    <definedName name="_xlnm.Print_Area" localSheetId="2">Composição!$A$1:$H$2912</definedName>
    <definedName name="_xlnm.Print_Area" localSheetId="1">Cronograma!$A$1:$F$61</definedName>
    <definedName name="_xlnm.Print_Area" localSheetId="0">'Planilha Orçamentária'!$A$1:$H$213</definedName>
    <definedName name="JR_PAGE_ANCHOR_0_1">'Planilha Orçamentária'!$A$10</definedName>
    <definedName name="_xlnm.Print_Titles" localSheetId="2">Composição!$1:$11</definedName>
    <definedName name="_xlnm.Print_Titles" localSheetId="0">'Planilha Orçamentária'!$1:$13</definedName>
  </definedNames>
  <calcPr calcId="181029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E50" i="2" l="1"/>
  <c r="D50" i="2"/>
  <c r="E42" i="2"/>
  <c r="E34" i="2"/>
  <c r="E18" i="2"/>
  <c r="C47" i="2"/>
  <c r="D48" i="2" s="1"/>
  <c r="C41" i="2"/>
  <c r="D42" i="2" s="1"/>
  <c r="C39" i="2"/>
  <c r="E40" i="2" s="1"/>
  <c r="C33" i="2"/>
  <c r="D34" i="2" s="1"/>
  <c r="C31" i="2"/>
  <c r="E32" i="2" s="1"/>
  <c r="C17" i="2"/>
  <c r="D18" i="2" s="1"/>
  <c r="C15" i="2"/>
  <c r="E16" i="2" s="1"/>
  <c r="A54" i="2"/>
  <c r="F48" i="2"/>
  <c r="F46" i="2"/>
  <c r="C45" i="2" s="1"/>
  <c r="F44" i="2"/>
  <c r="C43" i="2" s="1"/>
  <c r="F42" i="2"/>
  <c r="F40" i="2"/>
  <c r="F38" i="2"/>
  <c r="C37" i="2" s="1"/>
  <c r="F36" i="2"/>
  <c r="C35" i="2" s="1"/>
  <c r="F34" i="2"/>
  <c r="F32" i="2"/>
  <c r="H64" i="1"/>
  <c r="F30" i="2"/>
  <c r="C29" i="2" s="1"/>
  <c r="F28" i="2"/>
  <c r="C27" i="2" s="1"/>
  <c r="F26" i="2"/>
  <c r="C25" i="2" s="1"/>
  <c r="F24" i="2"/>
  <c r="C23" i="2" s="1"/>
  <c r="F20" i="2"/>
  <c r="C19" i="2" s="1"/>
  <c r="F18" i="2"/>
  <c r="F16" i="2"/>
  <c r="F14" i="2"/>
  <c r="C13" i="2" s="1"/>
  <c r="A53" i="5"/>
  <c r="A39" i="6"/>
  <c r="B2903" i="3"/>
  <c r="H135" i="3"/>
  <c r="H22" i="1"/>
  <c r="H127" i="3"/>
  <c r="H126" i="3"/>
  <c r="H78" i="3"/>
  <c r="H79" i="3" s="1"/>
  <c r="H87" i="3" s="1"/>
  <c r="H823" i="3"/>
  <c r="H822" i="3"/>
  <c r="H824" i="3" s="1"/>
  <c r="H819" i="3"/>
  <c r="H820" i="3" s="1"/>
  <c r="H806" i="3"/>
  <c r="H805" i="3"/>
  <c r="H802" i="3"/>
  <c r="H801" i="3"/>
  <c r="H722" i="3"/>
  <c r="H721" i="3"/>
  <c r="H723" i="3" s="1"/>
  <c r="H726" i="3" s="1"/>
  <c r="H717" i="3"/>
  <c r="H718" i="3"/>
  <c r="H716" i="3"/>
  <c r="H719" i="3" s="1"/>
  <c r="H724" i="3" s="1"/>
  <c r="H725" i="3" s="1"/>
  <c r="H727" i="3" s="1"/>
  <c r="H702" i="3"/>
  <c r="H701" i="3"/>
  <c r="H703" i="3" s="1"/>
  <c r="H707" i="3" s="1"/>
  <c r="H696" i="3"/>
  <c r="H697" i="3"/>
  <c r="H698" i="3"/>
  <c r="H695" i="3"/>
  <c r="H589" i="3"/>
  <c r="H588" i="3"/>
  <c r="H590" i="3" s="1"/>
  <c r="H593" i="3" s="1"/>
  <c r="H585" i="3"/>
  <c r="H584" i="3"/>
  <c r="H583" i="3"/>
  <c r="H586" i="3" s="1"/>
  <c r="H591" i="3" s="1"/>
  <c r="H592" i="3" s="1"/>
  <c r="H594" i="3" s="1"/>
  <c r="H597" i="3" s="1"/>
  <c r="H570" i="3"/>
  <c r="H569" i="3"/>
  <c r="H565" i="3"/>
  <c r="H566" i="3"/>
  <c r="H564" i="3"/>
  <c r="H2871" i="3"/>
  <c r="H2873" i="3" s="1"/>
  <c r="H2856" i="3"/>
  <c r="H2855" i="3"/>
  <c r="H2854" i="3"/>
  <c r="H2853" i="3"/>
  <c r="H2852" i="3"/>
  <c r="H2851" i="3"/>
  <c r="H2850" i="3"/>
  <c r="H2849" i="3"/>
  <c r="H2841" i="3"/>
  <c r="H2842" i="3"/>
  <c r="H2843" i="3"/>
  <c r="H2844" i="3"/>
  <c r="H2845" i="3"/>
  <c r="H2846" i="3"/>
  <c r="H2840" i="3"/>
  <c r="H540" i="3"/>
  <c r="H539" i="3"/>
  <c r="H541" i="3" s="1"/>
  <c r="H544" i="3" s="1"/>
  <c r="H529" i="3"/>
  <c r="H530" i="3"/>
  <c r="H531" i="3"/>
  <c r="H532" i="3"/>
  <c r="H533" i="3"/>
  <c r="H534" i="3"/>
  <c r="H535" i="3"/>
  <c r="H536" i="3"/>
  <c r="H528" i="3"/>
  <c r="H472" i="3"/>
  <c r="H473" i="3" s="1"/>
  <c r="H474" i="3" s="1"/>
  <c r="H475" i="3" s="1"/>
  <c r="H477" i="3" s="1"/>
  <c r="H14" i="1"/>
  <c r="H21" i="1"/>
  <c r="H23" i="1"/>
  <c r="H25" i="1"/>
  <c r="H26" i="1"/>
  <c r="H27" i="1"/>
  <c r="H28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4" i="1"/>
  <c r="H47" i="1"/>
  <c r="H46" i="1" s="1"/>
  <c r="H48" i="1"/>
  <c r="H49" i="1"/>
  <c r="H52" i="1"/>
  <c r="H56" i="1"/>
  <c r="H57" i="1"/>
  <c r="H59" i="1"/>
  <c r="H60" i="1"/>
  <c r="H61" i="1"/>
  <c r="H62" i="1"/>
  <c r="H66" i="1"/>
  <c r="H67" i="1"/>
  <c r="H68" i="1"/>
  <c r="H72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8" i="1"/>
  <c r="H109" i="1"/>
  <c r="H110" i="1"/>
  <c r="H111" i="1"/>
  <c r="H112" i="1"/>
  <c r="H113" i="1"/>
  <c r="H114" i="1"/>
  <c r="H115" i="1"/>
  <c r="H116" i="1"/>
  <c r="H118" i="1"/>
  <c r="H119" i="1"/>
  <c r="H120" i="1"/>
  <c r="H121" i="1"/>
  <c r="H122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H143" i="1"/>
  <c r="H144" i="1"/>
  <c r="H146" i="1"/>
  <c r="H147" i="1"/>
  <c r="H148" i="1"/>
  <c r="H149" i="1"/>
  <c r="H150" i="1"/>
  <c r="H151" i="1"/>
  <c r="H152" i="1"/>
  <c r="H153" i="1"/>
  <c r="H154" i="1"/>
  <c r="H155" i="1"/>
  <c r="H156" i="1"/>
  <c r="H157" i="1"/>
  <c r="H158" i="1"/>
  <c r="H159" i="1"/>
  <c r="H160" i="1"/>
  <c r="H161" i="1"/>
  <c r="H162" i="1"/>
  <c r="H163" i="1"/>
  <c r="H164" i="1"/>
  <c r="H165" i="1"/>
  <c r="H166" i="1"/>
  <c r="H167" i="1"/>
  <c r="H168" i="1"/>
  <c r="H169" i="1"/>
  <c r="H170" i="1"/>
  <c r="H171" i="1"/>
  <c r="H172" i="1"/>
  <c r="H173" i="1"/>
  <c r="H174" i="1"/>
  <c r="H175" i="1"/>
  <c r="H176" i="1"/>
  <c r="H177" i="1"/>
  <c r="H178" i="1"/>
  <c r="H180" i="1"/>
  <c r="H181" i="1"/>
  <c r="H182" i="1"/>
  <c r="H183" i="1"/>
  <c r="H188" i="1"/>
  <c r="H187" i="1" s="1"/>
  <c r="C22" i="6"/>
  <c r="C17" i="6"/>
  <c r="D44" i="5"/>
  <c r="C44" i="5"/>
  <c r="D35" i="5"/>
  <c r="C35" i="5"/>
  <c r="D24" i="5"/>
  <c r="C24" i="5"/>
  <c r="D14" i="5"/>
  <c r="C14" i="5"/>
  <c r="C43" i="5" s="1"/>
  <c r="E26" i="2" l="1"/>
  <c r="D26" i="2"/>
  <c r="E28" i="2"/>
  <c r="D28" i="2"/>
  <c r="E20" i="2"/>
  <c r="D20" i="2"/>
  <c r="E30" i="2"/>
  <c r="D30" i="2"/>
  <c r="E36" i="2"/>
  <c r="D36" i="2"/>
  <c r="E44" i="2"/>
  <c r="D44" i="2"/>
  <c r="E14" i="2"/>
  <c r="D14" i="2"/>
  <c r="E24" i="2"/>
  <c r="D24" i="2"/>
  <c r="E38" i="2"/>
  <c r="D38" i="2"/>
  <c r="E46" i="2"/>
  <c r="D46" i="2"/>
  <c r="D16" i="2"/>
  <c r="D32" i="2"/>
  <c r="D40" i="2"/>
  <c r="E48" i="2"/>
  <c r="D42" i="5"/>
  <c r="H145" i="1"/>
  <c r="H179" i="1"/>
  <c r="H117" i="1"/>
  <c r="H29" i="1"/>
  <c r="H24" i="1"/>
  <c r="H123" i="1"/>
  <c r="H803" i="3"/>
  <c r="H2857" i="3"/>
  <c r="H2861" i="3" s="1"/>
  <c r="H567" i="3"/>
  <c r="H571" i="3"/>
  <c r="H574" i="3" s="1"/>
  <c r="H807" i="3"/>
  <c r="H827" i="3"/>
  <c r="H825" i="3"/>
  <c r="H810" i="3"/>
  <c r="H730" i="3"/>
  <c r="H728" i="3"/>
  <c r="H729" i="3" s="1"/>
  <c r="H699" i="3"/>
  <c r="H704" i="3" s="1"/>
  <c r="H705" i="3" s="1"/>
  <c r="H706" i="3" s="1"/>
  <c r="H708" i="3" s="1"/>
  <c r="H711" i="3" s="1"/>
  <c r="H595" i="3"/>
  <c r="H596" i="3" s="1"/>
  <c r="H598" i="3" s="1"/>
  <c r="H572" i="3"/>
  <c r="H573" i="3" s="1"/>
  <c r="H575" i="3" s="1"/>
  <c r="H480" i="3"/>
  <c r="H478" i="3"/>
  <c r="H479" i="3" s="1"/>
  <c r="H2876" i="3"/>
  <c r="H2874" i="3"/>
  <c r="H2875" i="3" s="1"/>
  <c r="H2847" i="3"/>
  <c r="H537" i="3"/>
  <c r="H542" i="3" s="1"/>
  <c r="H548" i="3" s="1"/>
  <c r="C27" i="6"/>
  <c r="D43" i="5"/>
  <c r="D41" i="5" s="1"/>
  <c r="D49" i="5" s="1"/>
  <c r="C42" i="5"/>
  <c r="C41" i="5" s="1"/>
  <c r="C49" i="5" s="1"/>
  <c r="H2858" i="3" l="1"/>
  <c r="H2859" i="3" s="1"/>
  <c r="H2860" i="3" s="1"/>
  <c r="H2862" i="3" s="1"/>
  <c r="H2865" i="3" s="1"/>
  <c r="H808" i="3"/>
  <c r="H107" i="1"/>
  <c r="H73" i="1" s="1"/>
  <c r="H709" i="3"/>
  <c r="H710" i="3" s="1"/>
  <c r="H712" i="3" s="1"/>
  <c r="H2877" i="3"/>
  <c r="G186" i="1"/>
  <c r="H186" i="1" s="1"/>
  <c r="H826" i="3"/>
  <c r="H828" i="3" s="1"/>
  <c r="H829" i="3" s="1"/>
  <c r="H830" i="3" s="1"/>
  <c r="H809" i="3"/>
  <c r="H811" i="3" s="1"/>
  <c r="G65" i="1"/>
  <c r="H65" i="1" s="1"/>
  <c r="H731" i="3"/>
  <c r="G55" i="1"/>
  <c r="H55" i="1" s="1"/>
  <c r="H578" i="3"/>
  <c r="H576" i="3"/>
  <c r="H577" i="3" s="1"/>
  <c r="G45" i="1"/>
  <c r="H45" i="1" s="1"/>
  <c r="H43" i="1" s="1"/>
  <c r="F22" i="2" s="1"/>
  <c r="C21" i="2" s="1"/>
  <c r="H481" i="3"/>
  <c r="H543" i="3"/>
  <c r="H545" i="3" s="1"/>
  <c r="H546" i="3" s="1"/>
  <c r="H547" i="3" s="1"/>
  <c r="E22" i="2" l="1"/>
  <c r="E49" i="2" s="1"/>
  <c r="D22" i="2"/>
  <c r="D49" i="2" s="1"/>
  <c r="D51" i="2" s="1"/>
  <c r="C49" i="2"/>
  <c r="H2863" i="3"/>
  <c r="H2864" i="3" s="1"/>
  <c r="H2866" i="3" s="1"/>
  <c r="H831" i="3"/>
  <c r="H832" i="3"/>
  <c r="G71" i="1"/>
  <c r="H71" i="1" s="1"/>
  <c r="H814" i="3"/>
  <c r="H812" i="3"/>
  <c r="H813" i="3" s="1"/>
  <c r="G63" i="1"/>
  <c r="H63" i="1" s="1"/>
  <c r="H58" i="1" s="1"/>
  <c r="G54" i="1"/>
  <c r="H54" i="1" s="1"/>
  <c r="H53" i="1" s="1"/>
  <c r="H579" i="3"/>
  <c r="H549" i="3"/>
  <c r="G51" i="1"/>
  <c r="H51" i="1" s="1"/>
  <c r="H50" i="1" s="1"/>
  <c r="E51" i="2" l="1"/>
  <c r="E52" i="2" s="1"/>
  <c r="D52" i="2"/>
  <c r="G185" i="1"/>
  <c r="H185" i="1" s="1"/>
  <c r="H184" i="1" s="1"/>
  <c r="H815" i="3"/>
  <c r="G70" i="1"/>
  <c r="H70" i="1" s="1"/>
  <c r="H69" i="1" s="1"/>
  <c r="H89" i="3" l="1"/>
  <c r="H88" i="3" s="1"/>
  <c r="H90" i="3" s="1"/>
  <c r="H92" i="3" l="1"/>
  <c r="H93" i="3"/>
  <c r="H91" i="3"/>
  <c r="G20" i="1" l="1"/>
  <c r="H20" i="1" s="1"/>
  <c r="H19" i="1" s="1"/>
  <c r="H192" i="1" s="1"/>
  <c r="H94" i="3"/>
  <c r="B197" i="1"/>
  <c r="F49" i="2" l="1"/>
  <c r="I481" i="3"/>
  <c r="H190" i="1"/>
  <c r="H191" i="1" s="1"/>
  <c r="J190" i="1" l="1"/>
</calcChain>
</file>

<file path=xl/sharedStrings.xml><?xml version="1.0" encoding="utf-8"?>
<sst xmlns="http://schemas.openxmlformats.org/spreadsheetml/2006/main" count="7310" uniqueCount="1598">
  <si>
    <t>MINISTÉRIO PÚBLICO DO MARANHÃO</t>
  </si>
  <si>
    <t>COORDENADORIA DE OBRAS ENGENHARIA E ARQUITETURA</t>
  </si>
  <si>
    <t>SEÇÃO DE PROJETOS, ORÇAMENTOS E PLANEJAMENTO DE OBRAS</t>
  </si>
  <si>
    <t>ANEXO III - Orçamento Sintético Global</t>
  </si>
  <si>
    <t>DATA BASE - REGIÃO: SINAPI - São Luís/MA (Mês: AGOSTO/20)</t>
  </si>
  <si>
    <t>OBRA : AMPLIAÇÃO DO NÚCLEO DA DEFENSORIA PÚBLICA DO ESTADO DO MARANHÃO</t>
  </si>
  <si>
    <t>ORÇAMENTO : IMPLANTAÇÃO DE UMA PROMOTORIA DE JUSTIÇA ANEXA AO NÚCLEO DA DEFENSORIA PÚBLICA</t>
  </si>
  <si>
    <r>
      <rPr>
        <b/>
        <sz val="9"/>
        <color rgb="FF000000"/>
        <rFont val="Arial"/>
        <family val="2"/>
        <charset val="1"/>
      </rPr>
      <t>LOCAL : R</t>
    </r>
    <r>
      <rPr>
        <b/>
        <sz val="9"/>
        <rFont val="Arial"/>
        <family val="2"/>
        <charset val="1"/>
      </rPr>
      <t>UA D 98/118, S/N, BAIRRO ANJO DA GUARDA</t>
    </r>
  </si>
  <si>
    <t>ITEM</t>
  </si>
  <si>
    <t>CÓDIGO</t>
  </si>
  <si>
    <t>DESCRIÇÃO</t>
  </si>
  <si>
    <t>FONTE</t>
  </si>
  <si>
    <t>UND</t>
  </si>
  <si>
    <t>QUANTIDADE</t>
  </si>
  <si>
    <t>PREÇO
UNITÁRIO R$</t>
  </si>
  <si>
    <t>PREÇO
TOTAL R$</t>
  </si>
  <si>
    <t>1</t>
  </si>
  <si>
    <t>SERVIÇOS PRELIMINARES</t>
  </si>
  <si>
    <t>1.1</t>
  </si>
  <si>
    <t>016500</t>
  </si>
  <si>
    <t>PLACA DE RESPONSABILIDADE TECNICA EM OBRAS</t>
  </si>
  <si>
    <t>SBC</t>
  </si>
  <si>
    <t>M2</t>
  </si>
  <si>
    <t>1.2</t>
  </si>
  <si>
    <t>PLACA DE RESPONSABILIDADE TECNICA EM OBRAS PARA PROJETISTAS</t>
  </si>
  <si>
    <t>1.3</t>
  </si>
  <si>
    <t>016580</t>
  </si>
  <si>
    <t>A R T TABELA A DO CREA ACIMA DE 15000,01</t>
  </si>
  <si>
    <t>UN</t>
  </si>
  <si>
    <t>1.4</t>
  </si>
  <si>
    <t>PGJTXE.02</t>
  </si>
  <si>
    <t>TAXAS E EMOLUMENTOS MUNICIPAIS PARA OBRAS DE CONSTRUÇÃO (EXPEDIÇÃO DE ALVARÁS, LICENÇAS, HABITE-SE, ETC)</t>
  </si>
  <si>
    <t>COMP. PRÓPRIA</t>
  </si>
  <si>
    <t>M²</t>
  </si>
  <si>
    <t>2</t>
  </si>
  <si>
    <t>ADMINISTRAÇÃO DA OBRA</t>
  </si>
  <si>
    <t>2.1</t>
  </si>
  <si>
    <t>90778</t>
  </si>
  <si>
    <t>ENGENHEIRO CIVIL DE OBRA PLENO COM ENCARGOS COMPLEMENTARES</t>
  </si>
  <si>
    <t>SINAPI</t>
  </si>
  <si>
    <t>H</t>
  </si>
  <si>
    <t>2.2</t>
  </si>
  <si>
    <t>91677</t>
  </si>
  <si>
    <t>ENGENHEIRO ELETRICISTA COM ENCARGOS COMPLEMENTARES</t>
  </si>
  <si>
    <t>2.3</t>
  </si>
  <si>
    <t>94295</t>
  </si>
  <si>
    <t>MESTRE DE OBRAS COM ENCARGOS COMPLEMENTARES</t>
  </si>
  <si>
    <t>MES</t>
  </si>
  <si>
    <t>2.4</t>
  </si>
  <si>
    <t>88326</t>
  </si>
  <si>
    <t>VIGIA NOTURNO COM ENCARGOS COMPLEMENTARES</t>
  </si>
  <si>
    <t>MÊS</t>
  </si>
  <si>
    <t>3</t>
  </si>
  <si>
    <t>SERVIÇOS INICIAIS</t>
  </si>
  <si>
    <t>3.1</t>
  </si>
  <si>
    <t>INS-872579</t>
  </si>
  <si>
    <t>CORTE DE ESQUADRIAS (JANELAS) COM ESTRUTURA EM METALON</t>
  </si>
  <si>
    <t>COMPOSIÇÃO PRÓPRIA</t>
  </si>
  <si>
    <t>m²</t>
  </si>
  <si>
    <t>3.2</t>
  </si>
  <si>
    <t>CP-5649-INS-872579</t>
  </si>
  <si>
    <t>CORTE DE ESQUADRIAS (PORTAS) COM ESTRUTURA EM METALON</t>
  </si>
  <si>
    <t>3.3</t>
  </si>
  <si>
    <t>CP-3531-INS-872579</t>
  </si>
  <si>
    <t>CORTES EM CONTÊINER</t>
  </si>
  <si>
    <t>3.4</t>
  </si>
  <si>
    <t>100722</t>
  </si>
  <si>
    <t>PINTURA COM TINTA ALQUÍDICA DE FUNDO (TIPO ZARCÃO) APLICADA A ROLO OU PINCEL SOBRE SUPERFÍCIES METÁLICAS (EXCETO PERFIL) EXECUTADO EM OBRA (POR DEMÃO). AF_01/2020</t>
  </si>
  <si>
    <t>4</t>
  </si>
  <si>
    <t>INFRA ESTRUTURA</t>
  </si>
  <si>
    <t>4.1</t>
  </si>
  <si>
    <t>96523</t>
  </si>
  <si>
    <t>ESCAVAÇÃO MANUAL PARA BLOCO DE COROAMENTO OU SAPATA, COM PREVISÃO DE FÔRMA. AF_06/2017</t>
  </si>
  <si>
    <t>M3</t>
  </si>
  <si>
    <t>4.2</t>
  </si>
  <si>
    <t>022911</t>
  </si>
  <si>
    <t>REMOCAO E BOTA-FORA DE ENTULHO EM CAMINHAO 12m3-PERCURSO 12km</t>
  </si>
  <si>
    <t>4.3</t>
  </si>
  <si>
    <t>DOSAGEM DE CONCRETO CALCULO DE DOSAGEM RACIONAL</t>
  </si>
  <si>
    <t>PRÓPRIA</t>
  </si>
  <si>
    <t>4.4</t>
  </si>
  <si>
    <t>95241</t>
  </si>
  <si>
    <t>LASTRO DE CONCRETO MAGRO, APLICADO EM PISOS OU RADIERS, ESPESSURA DE 5 CM. AF_07/2016</t>
  </si>
  <si>
    <t>4.5</t>
  </si>
  <si>
    <t>94965</t>
  </si>
  <si>
    <t>CONCRETO FCK = 25MPA, TRAÇO 1:2,3:2,7 (CIMENTO/ AREIA MÉDIA/ BRITA 1) - PREPARO MECÂNICO COM BETONEIRA 400 L. AF_07/2016</t>
  </si>
  <si>
    <t>4.6</t>
  </si>
  <si>
    <t>S7402230S</t>
  </si>
  <si>
    <t>Ensaio de resistencia a compressao simples - concreto</t>
  </si>
  <si>
    <t>ORSE</t>
  </si>
  <si>
    <t>un</t>
  </si>
  <si>
    <t>4.7</t>
  </si>
  <si>
    <t>92265</t>
  </si>
  <si>
    <t>FABRICAÇÃO DE FÔRMA PARA VIGAS, EM CHAPA DE MADEIRA COMPENSADA RESINADA, E = 17 MM. AF_12/2015</t>
  </si>
  <si>
    <t>4.8</t>
  </si>
  <si>
    <t>92775</t>
  </si>
  <si>
    <t>ARMAÇÃO DE PILAR OU VIGA DE UMA ESTRUTURA CONVENCIONAL DE CONCRETO ARMADO EM UMA EDIFICAÇÃO TÉRREA OU SOBRADO UTILIZANDO AÇO CA-60 DE 5,0 MM - MONTAGEM. AF_12/2015</t>
  </si>
  <si>
    <t>KG</t>
  </si>
  <si>
    <t>4.9</t>
  </si>
  <si>
    <t>92776</t>
  </si>
  <si>
    <t>ARMAÇÃO DE PILAR OU VIGA DE UMA ESTRUTURA CONVENCIONAL DE CONCRETO ARMADO EM UMA EDIFICAÇÃO TÉRREA OU SOBRADO UTILIZANDO AÇO CA-50 DE 6,3 MM - MONTAGEM. AF_12/2015</t>
  </si>
  <si>
    <t>4.10</t>
  </si>
  <si>
    <t>92777</t>
  </si>
  <si>
    <t>ARMAÇÃO DE PILAR OU VIGA DE UMA ESTRUTURA CONVENCIONAL DE CONCRETO ARMADO EM UMA EDIFICAÇÃO TÉRREA OU SOBRADO UTILIZANDO AÇO CA-50 DE 8,0 MM - MONTAGEM. AF_12/2015</t>
  </si>
  <si>
    <t>4.11</t>
  </si>
  <si>
    <t>92778</t>
  </si>
  <si>
    <t>ARMAÇÃO DE PILAR OU VIGA DE UMA ESTRUTURA CONVENCIONAL DE CONCRETO ARMADO EM UMA EDIFICAÇÃO TÉRREA OU SOBRADO UTILIZANDO AÇO CA-50 DE 10,0 MM - MONTAGEM. AF_12/2015</t>
  </si>
  <si>
    <t>4.12</t>
  </si>
  <si>
    <t>92779</t>
  </si>
  <si>
    <t>ARMAÇÃO DE PILAR OU VIGA DE UMA ESTRUTURA CONVENCIONAL DE CONCRETO ARMADO EM UMA EDIFICAÇÃO TÉRREA OU SOBRADO UTILIZANDO AÇO CA-50 DE 12,5 MM - MONTAGEM. AF_12/2015</t>
  </si>
  <si>
    <t>4.13</t>
  </si>
  <si>
    <t>92780</t>
  </si>
  <si>
    <t>ARMAÇÃO DE PILAR OU VIGA DE UMA ESTRUTURA CONVENCIONAL DE CONCRETO ARMADO EM UMA EDIFICAÇÃO TÉRREA OU SOBRADO UTILIZANDO AÇO CA-50 DE 16,0 MM - MONTAGEM. AF_12/2015</t>
  </si>
  <si>
    <t>5</t>
  </si>
  <si>
    <t>CONTÊINERES</t>
  </si>
  <si>
    <t>5.1</t>
  </si>
  <si>
    <t>210002</t>
  </si>
  <si>
    <t>DESMONTAGEM E REMOCAO DE CONTEINERS EM OBRAS</t>
  </si>
  <si>
    <t>5.2</t>
  </si>
  <si>
    <t>COMP-315949</t>
  </si>
  <si>
    <t>FORNECIMENTO DE CONTÊINER 40 PÉS HC - INCLUSO TRASNPORTE E INSTALAÇÃO</t>
  </si>
  <si>
    <t>6</t>
  </si>
  <si>
    <t>MATERIAS COMPLEMENTARES</t>
  </si>
  <si>
    <t>6.1</t>
  </si>
  <si>
    <t>93441</t>
  </si>
  <si>
    <t>BANCADA DE GRANITO verde ubatuba 155 X 60 CM, COM CUBA DE EMBUTIR cerâmica, VÁLVULA AMERICANA EM METAL CROMADO, SIFÃO FLEXÍVEL cromado, ENGATE cromado 30 CM, TORNEIRA CROMADA bica alta para lavatório - fornecimento e instalação</t>
  </si>
  <si>
    <t>6.2</t>
  </si>
  <si>
    <t>COMP-126230</t>
  </si>
  <si>
    <t>MÓVEL PIA</t>
  </si>
  <si>
    <t>6.3</t>
  </si>
  <si>
    <t>COMP-831765</t>
  </si>
  <si>
    <t>MADEIRA PARA SUSTENTAÇÃO DE MÓVEIS</t>
  </si>
  <si>
    <t>7</t>
  </si>
  <si>
    <t>PAREDES</t>
  </si>
  <si>
    <t>7.1</t>
  </si>
  <si>
    <t>96358</t>
  </si>
  <si>
    <t>PAREDE COM PLACAS DE GESSO ACARTONADO (DRYWALL), PARA USO INTERNO, COM DUAS FACES SIMPLES E ESTRUTURA METÁLICA COM GUIAS SIMPLES, SEM VÃOS. AF_06/2017_P</t>
  </si>
  <si>
    <t>7.2</t>
  </si>
  <si>
    <t>I043013</t>
  </si>
  <si>
    <t>PAINEL LÃ DE VIDRO SEM REVESTIMENTO PSI 40 50x2,40x1,20m</t>
  </si>
  <si>
    <t>8</t>
  </si>
  <si>
    <t>REVESTIMENTOS</t>
  </si>
  <si>
    <t>8.1</t>
  </si>
  <si>
    <t>87275</t>
  </si>
  <si>
    <t>REVESTIMENTO CERÂMICO PARA PAREDES INTERNAS COM PLACAS TIPO ESMALTADA EXTRA DE DIMENSÕES 33X45 CM APLICADAS EM AMBIENTES DE ÁREA MAIOR QUE 5 M² A MEIA ALTURA DAS PAREDES. AF_06/2014</t>
  </si>
  <si>
    <t>8.2</t>
  </si>
  <si>
    <t>87251</t>
  </si>
  <si>
    <t>REVESTIMENTO CERÂMICO PARA PISO COM PLACAS TIPO ESMALTADA EXTRA DE DIMENSÕES 45X45 CM APLICADA EM AMBIENTES DE ÁREA MAIOR QUE 10 M2. AF_06/2014</t>
  </si>
  <si>
    <t>8.3</t>
  </si>
  <si>
    <t>94779</t>
  </si>
  <si>
    <t>(COMPOSIÇÃO REPRESENTATIVA) DO SERVIÇO DE CONTRAPISO EM ARGAMASSA TRAÇO 1:4 (CIM E AREIA), EM BETONEIRA 400 L, ESPESSURA 3 CM ÁREAS SECAS E 3 CM ÁREAS MOLHADAS, PARA EDIFICAÇÃO HABITACIONAL MULTIFAMILIAR (PRÉDIO). AF_11/2014</t>
  </si>
  <si>
    <t>8.4</t>
  </si>
  <si>
    <t>98689</t>
  </si>
  <si>
    <t>SOLEIRA EM GRANITO, LARGURA 15 CM, ESPESSURA 2,0 CM. AF_06/2018</t>
  </si>
  <si>
    <t>M</t>
  </si>
  <si>
    <t>9</t>
  </si>
  <si>
    <t>ESQUADRIAS</t>
  </si>
  <si>
    <t>9.1</t>
  </si>
  <si>
    <t>00039024</t>
  </si>
  <si>
    <t>PORTA DE ABRIR EM ALUMÍNIO (87X210CM) COM DIVISÃO HORIZONTAL PARA VIDROS, ACABAMENTO ANODIZADO BRANCO</t>
  </si>
  <si>
    <t>9.2</t>
  </si>
  <si>
    <t>91328</t>
  </si>
  <si>
    <t>KIT DE PORTA DE MADEIRA FRISADA, SEMI-OCA (LEVE OU MÉDIA), PADRÃO MÉDIO 60X210CM, ESPESSURA DE 3CM, ITENS INCLUSOS: DOBRADIÇAS, MONTAGEM E INSTALAÇÃO DO BATENTE, SEM FECHADURA - FORNECIMENTO E INSTALAÇÃO. AF_12/2019</t>
  </si>
  <si>
    <t>9.3</t>
  </si>
  <si>
    <t>91332</t>
  </si>
  <si>
    <t>KIT DE PORTA DE MADEIRA FRISADA, SEMI-OCA (LEVE OU MÉDIA), PADRÃO MÉDIO, 80X210CM, ESPESSURA DE 3,5CM, ITENS INCLUSOS: DOBRADIÇAS, MONTAGEM E INSTALAÇÃO DO BATENTE, SEM FECHADURA - FORNECIMENTO E INSTALAÇÃO. AF_12/2019</t>
  </si>
  <si>
    <t>9.4</t>
  </si>
  <si>
    <t>94569</t>
  </si>
  <si>
    <t>JANELA DE ALUMÍNIO TIPO MAXIM-AR, COM VIDROS, BATENTE E FERRAGENS. EXCLUSIVE ALIZAR, ACABAMENTO E CONTRAMARCO. FORNECIMENTO E INSTALAÇÃO. AF_12/2019</t>
  </si>
  <si>
    <t>9.5</t>
  </si>
  <si>
    <t>S071701</t>
  </si>
  <si>
    <t>Janela de correr para vidro em alumínio cor branca, linha 25, completa, incl. puxador com tranca, alizar, caixilho, contramarco e vidro temperado 8mm INCOLOR</t>
  </si>
  <si>
    <t>IOPES</t>
  </si>
  <si>
    <t>m2</t>
  </si>
  <si>
    <t>10</t>
  </si>
  <si>
    <t>COBERTURA</t>
  </si>
  <si>
    <t>10.1</t>
  </si>
  <si>
    <t>S12716</t>
  </si>
  <si>
    <t>Telhamento com telha em aço galvalume, simples, trapezoidal, não pintada, OND17 - 0,50mm, Kingspan- Isoeste ou similar</t>
  </si>
  <si>
    <t>10.2</t>
  </si>
  <si>
    <t>S12816</t>
  </si>
  <si>
    <t>PLACA CIMENTÍCIA E =10MM, PARA FECHAMENTO DA FACHADA (1 LADO/FACE), JUNTAS APARENTES, FIXADA EM ESTRUTURA METALICA, EXCLUSIVE ESTA (FORNECIMENTO E ASSENTAMENTO)</t>
  </si>
  <si>
    <t>10.3</t>
  </si>
  <si>
    <t>94231</t>
  </si>
  <si>
    <t>RUFO EM CHAPA DE AÇO GALVANIZADO NÚMERO 24, CORTE DE 25 CM, INCLUSO TRANSPORTE VERTICAL. AF_07/2019</t>
  </si>
  <si>
    <t>10.4</t>
  </si>
  <si>
    <t>94229</t>
  </si>
  <si>
    <t>CALHA EM CHAPA DE AÇO GALVANIZADO NÚMERO 24, DESENVOLVIMENTO DE 100 CM, INCLUSO TRANSPORTE VERTICAL. AF_07/2019</t>
  </si>
  <si>
    <t>11</t>
  </si>
  <si>
    <t>PINTURA</t>
  </si>
  <si>
    <t>11.1</t>
  </si>
  <si>
    <t>96135</t>
  </si>
  <si>
    <t>APLICAÇÃO MANUAL DE MASSA ACRÍLICA EM PAREDES EXTERNAS DE CASAS, DUAS DEMÃOS. AF_05/2017</t>
  </si>
  <si>
    <t>11.2</t>
  </si>
  <si>
    <t>88489</t>
  </si>
  <si>
    <t xml:space="preserve">APLICAÇÃO MANUAL DE PINTURA COM TINTA ACRÍLICA SEMI-BRILHO NA COR BRANCO GELO EM PAREDES, DUAS DEMÃOS. </t>
  </si>
  <si>
    <t>11.3</t>
  </si>
  <si>
    <t>100762</t>
  </si>
  <si>
    <t>PINTURA COM TINTA ALQUÍDICA DE ACABAMENTO (ESMALTE SINTÉTICO FOSCO) APLICADA A ROLO OU PINCEL SOBRE SUPERFÍCIES METÁLICAS (EXCETO PERFIL) EXECUTADO EM OBRA (02 DEMÃOS). AF_01/2020</t>
  </si>
  <si>
    <t>12</t>
  </si>
  <si>
    <t>INSTALAÇÕES ELÉTRICAS</t>
  </si>
  <si>
    <t>12.1</t>
  </si>
  <si>
    <t>91940</t>
  </si>
  <si>
    <t>CAIXA RETANGULAR 4" X 2" MÉDIA (1,30 M DO PISO), PVC, INSTALADA EM PAREDE - FORNECIMENTO E INSTALAÇÃO. AF_12/2015</t>
  </si>
  <si>
    <t>12.2</t>
  </si>
  <si>
    <t>91937</t>
  </si>
  <si>
    <t>CAIXA OCTOGONAL 3" X 3", PVC, INSTALADA EM LAJE - FORNECIMENTO E INSTALAÇÃO. AF_12/2015</t>
  </si>
  <si>
    <t>12.3</t>
  </si>
  <si>
    <t>91936</t>
  </si>
  <si>
    <t>CAIXA OCTOGONAL 4" X 4", PVC, INSTALADA EM LAJE - FORNECIMENTO E INSTALAÇÃO. AF_12/2015</t>
  </si>
  <si>
    <t>12.4</t>
  </si>
  <si>
    <t>061255</t>
  </si>
  <si>
    <t>CONDULETE PVC 6 ENTRADAS 1"</t>
  </si>
  <si>
    <t>12.5</t>
  </si>
  <si>
    <t>91880</t>
  </si>
  <si>
    <t>LUVA PARA ELETRODUTO, PVC, ROSCÁVEL, DN 32 MM (1"), PARA CIRCUITOS TERMINAIS, INSTALADA EM LAJE - FORNECIMENTO E INSTALAÇÃO. AF_12/2015</t>
  </si>
  <si>
    <t>12.6</t>
  </si>
  <si>
    <t>93013</t>
  </si>
  <si>
    <t>LUVA PARA ELETRODUTO, PVC, ROSCÁVEL, DN 50 MM (1 1/2") - FORNECIMENTO E INSTALAÇÃO. AF_12/2015</t>
  </si>
  <si>
    <t>12.7</t>
  </si>
  <si>
    <t>00011950</t>
  </si>
  <si>
    <t>BUCHA DE NYLON SEM ABA S6, COM PARAFUSO DE 4,20 X 40 MM EM ACO ZINCADO COM ROSCA SOBERBA, CABECA CHATA E FENDA PHILLIPS</t>
  </si>
  <si>
    <t>12.8</t>
  </si>
  <si>
    <t>91946</t>
  </si>
  <si>
    <t>PLACA cega DE ENCAIXE para caixa 4" X 2", incluindo SUPORTE PARAFUSADO- FORNECIMENTO E INSTALAÇÃO</t>
  </si>
  <si>
    <t>12.9</t>
  </si>
  <si>
    <t>91924</t>
  </si>
  <si>
    <t>CABO DE COBRE FLEXÍVEL ISOLADO, 1,5 MM², ANTI-CHAMA 450/750 V, PARA CIRCUITOS TERMINAIS - FORNECIMENTO E INSTALAÇÃO. AF_12/2015</t>
  </si>
  <si>
    <t>12.10</t>
  </si>
  <si>
    <t>91926</t>
  </si>
  <si>
    <t>CABO DE COBRE FLEXÍVEL ISOLADO, 2,5 MM², ANTI-CHAMA 450/750 V, PARA CIRCUITOS TERMINAIS - FORNECIMENTO E INSTALAÇÃO. AF_12/2015</t>
  </si>
  <si>
    <t>12.11</t>
  </si>
  <si>
    <t>92979</t>
  </si>
  <si>
    <t>CABO DE COBRE FLEXÍVEL ISOLADO, 10 MM², ANTI-CHAMA 450/750 V, PARA DISTRIBUIÇÃO - FORNECIMENTO E INSTALAÇÃO. AF_12/2015</t>
  </si>
  <si>
    <t>12.12</t>
  </si>
  <si>
    <t>43096</t>
  </si>
  <si>
    <t>CAIXA DE PASSAGEM ELETRICA DE PAREDE, DE EMBUTIR, EM TERMOPLASTICO / PVC, COM TAMPA APARAFUSADA, DIMENSOES 400 X 400 X *120* MM</t>
  </si>
  <si>
    <t>12.13</t>
  </si>
  <si>
    <t>83366</t>
  </si>
  <si>
    <t>CAIXA DE PASSAGEM ELÉTRICA DE PAREDE, DE SOBREPOR, EM TERMOPLÁSTICO / PVC, COM TAMPA APARAFUSA, DIMENSÕES 200 X 200 X *100* MM</t>
  </si>
  <si>
    <t>12.14</t>
  </si>
  <si>
    <t>91953</t>
  </si>
  <si>
    <t>INTERRUPTOR SIMPLES (1 MÓDULO), 10A/250V, INCLUINDO SUPORTE E PLACA - FORNECIMENTO E INSTALAÇÃO. AF_12/2015</t>
  </si>
  <si>
    <t>12.15</t>
  </si>
  <si>
    <t>91959</t>
  </si>
  <si>
    <t>INTERRUPTOR SIMPLES (2 MÓDULOS), 10A/250V, INCLUINDO SUPORTE E PLACA - FORNECIMENTO E INSTALAÇÃO. AF_12/2015</t>
  </si>
  <si>
    <t>12.16</t>
  </si>
  <si>
    <t>91996</t>
  </si>
  <si>
    <t>TOMADA MÉDIA DE EMBUTIR (1 MÓDULO), 2P+T 10 A, INCLUINDO SUPORTE E PLACA - FORNECIMENTO E INSTALAÇÃO. AF_12/2015</t>
  </si>
  <si>
    <t>12.17</t>
  </si>
  <si>
    <t>91997</t>
  </si>
  <si>
    <t>TOMADA MÉDIA DE EMBUTIR (1 MÓDULO), 2P+T 20 A, INCLUINDO SUPORTE E PLACA - FORNECIMENTO E INSTALAÇÃO. AF_12/2015</t>
  </si>
  <si>
    <t>12.18</t>
  </si>
  <si>
    <t>92013</t>
  </si>
  <si>
    <t>TOMADA MÉDIA DE EMBUTIR (3 MÓDULOS), 2P+T 20 A, INCLUINDO SUPORTE E PLACA - FORNECIMENTO E INSTALAÇÃO. AF_12/2015</t>
  </si>
  <si>
    <t>12.19</t>
  </si>
  <si>
    <t>97598</t>
  </si>
  <si>
    <t>SENSOR DE PRESENÇA SEM FOTOCÉLULA, FIXAÇÃO EM TETO - FORNECIMENTO E INSTALAÇÃO. AF_02/2020</t>
  </si>
  <si>
    <t>12.20</t>
  </si>
  <si>
    <t>93653</t>
  </si>
  <si>
    <t>DISJUNTOR MONOPOLAR TIPO DIN, CORRENTE NOMINAL DE 10A - FORNECIMENTO E INSTALAÇÃO. AF_04/2016</t>
  </si>
  <si>
    <t>12.21</t>
  </si>
  <si>
    <t>93654</t>
  </si>
  <si>
    <t>DISJUNTOR MONOPOLAR TIPO DIN, CORRENTE NOMINAL DE 16A - FORNECIMENTO E INSTALAÇÃO. AF_04/2016</t>
  </si>
  <si>
    <t>12.22</t>
  </si>
  <si>
    <t>93655</t>
  </si>
  <si>
    <t>DISJUNTOR MONOPOLAR TIPO DIN, CORRENTE NOMINAL DE 20A - FORNECIMENTO E INSTALAÇÃO. AF_04/2016</t>
  </si>
  <si>
    <t>12.23</t>
  </si>
  <si>
    <t>93662</t>
  </si>
  <si>
    <t>DISJUNTOR BIPOLAR TIPO DIN, CORRENTE NOMINAL DE 20A - FORNECIMENTO E INSTALAÇÃO. AF_04/2016</t>
  </si>
  <si>
    <t>12.24</t>
  </si>
  <si>
    <t>93673</t>
  </si>
  <si>
    <t>DISJUNTOR TRIPOLAR TIPO DIN, CORRENTE NOMINAL DE 50A - FORNECIMENTO E INSTALAÇÃO. AF_04/2016</t>
  </si>
  <si>
    <t>12.25</t>
  </si>
  <si>
    <t>91847</t>
  </si>
  <si>
    <t>ELETRODUTO FLEXÍVEL CORRUGADO REFORÇADO, PVC, DN 32 MM (1"), PARA CIRCUITOS TERMINAIS, INSTALADO EM LAJE - FORNECIMENTO E INSTALAÇÃO. AF_12/2015</t>
  </si>
  <si>
    <t>12.26</t>
  </si>
  <si>
    <t>91845</t>
  </si>
  <si>
    <t>ELETRODUTO FLEXÍVEL CORRUGADO REFORÇADO, PVC, DN 25 MM (3/4"), PARA CIRCUITOS TERMINAIS, INSTALADO EM LAJE - FORNECIMENTO E INSTALAÇÃO. AF_12/2015</t>
  </si>
  <si>
    <t>12.27</t>
  </si>
  <si>
    <t>PGJ.SE.IE-P00046</t>
  </si>
  <si>
    <t xml:space="preserve">ABRACADEIRA EM ACO PARA AMARRACAO DE ELETRODUTOS, TIPO D, COM 1 1/2" E PARAFUSO DE FIXACAO </t>
  </si>
  <si>
    <t>12.28</t>
  </si>
  <si>
    <t>PGJ.SE.IE-P00047</t>
  </si>
  <si>
    <t xml:space="preserve">ABRACADEIRA EM ACO PARA AMARRACAO DE ELETRODUTOS, TIPO D, COM 2" E CUNHA DE FIXACAO </t>
  </si>
  <si>
    <t>12.29</t>
  </si>
  <si>
    <t>91868</t>
  </si>
  <si>
    <t>ELETRODUTO RÍGIDO ROSCÁVEL, PVC, DN 32 MM (1"), PARA CIRCUITOS TERMINAIS, INSTALADO EM LAJE - FORNECIMENTO E INSTALAÇÃO. AF_12/2015</t>
  </si>
  <si>
    <t>12.30</t>
  </si>
  <si>
    <t>91867</t>
  </si>
  <si>
    <t>ELETRODUTO RÍGIDO ROSCÁVEL, PVC, DN 25 MM (3/4"), PARA CIRCUITOS TERMINAIS, INSTALADO EM LAJE - FORNECIMENTO E INSTALAÇÃO. AF_12/2015</t>
  </si>
  <si>
    <t>12.31</t>
  </si>
  <si>
    <t>93008</t>
  </si>
  <si>
    <t>ELETRODUTO RÍGIDO ROSCÁVEL, PVC, DN 50 MM (1 1/2") - FORNECIMENTO E INSTALAÇÃO. AF_12/2015</t>
  </si>
  <si>
    <t>12.32</t>
  </si>
  <si>
    <t>93009</t>
  </si>
  <si>
    <t>ELETRODUTO RÍGIDO ROSCÁVEL, PVC, DN 60 MM (2") - FORNECIMENTO E INSTALAÇÃO. AF_12/2015</t>
  </si>
  <si>
    <t>12.33</t>
  </si>
  <si>
    <t>97599</t>
  </si>
  <si>
    <t>LUMINÁRIA DE EMERGÊNCIA, COM 30 LÂMPADAS LED DE 2 W, SEM REATOR - FORNECIMENTO E INSTALAÇÃO. AF_02/2020</t>
  </si>
  <si>
    <t>12.34</t>
  </si>
  <si>
    <t>PGJ.SE.IE-P00002</t>
  </si>
  <si>
    <t>LUMINÁRIA DE EMBUTIR EM CHAPA DE AÇO COM ALETAS INCLUSIVE 4 LÂMPADAS TUBOLED 10 W</t>
  </si>
  <si>
    <t>12.35</t>
  </si>
  <si>
    <t>100902</t>
  </si>
  <si>
    <t>LÂMPADA TUBULAR LED DE 9/10 W, BASE G13 - FORNECIMENTO E INSTALAÇÃO. AF_02/2020_P</t>
  </si>
  <si>
    <t>12.36</t>
  </si>
  <si>
    <t>S12091</t>
  </si>
  <si>
    <t>LUMINÁRIA TIPO PAINEL LED ATÉ 50W, DE EMBUTIR - fornecimento e instalação</t>
  </si>
  <si>
    <t>12.37</t>
  </si>
  <si>
    <t>PGJS.IE.42</t>
  </si>
  <si>
    <t>QUADRO DE MEDIÇÃO TRIFÁSICO EM ACRÍLICO, PARA USO EXTERNO, PADRÃO CEMAR, INCLUSIVE ATERRAMENTO FUNCIONAL - FORNECIMENTO E INSTALAÇÃO</t>
  </si>
  <si>
    <t>COMPOSIÇÃOP PRÓPRIA</t>
  </si>
  <si>
    <t>12.38</t>
  </si>
  <si>
    <t>74131/005</t>
  </si>
  <si>
    <t>QUADRO DE DISTRIBUICAO DE ENERGIA DE EMBUTIR, EM CHAPA METALICA, PARA 24 DISJUNTORES TERMOMAGNETICOS MONOPOLARES, COM BARRAMENTO TRIFASICO E NEUTRO, FORNECIMENTO E INSTALACAO</t>
  </si>
  <si>
    <t>12.39</t>
  </si>
  <si>
    <t>00039758</t>
  </si>
  <si>
    <t>QUADRO DE DISTRIBUICAO COM BARRAMENTO TRIFASICO, DE SOBREPOR, EM CHAPA DE ACO GALVANIZADO, PARA 30 DISJUNTORES DIN, 100 A</t>
  </si>
  <si>
    <t>12.40</t>
  </si>
  <si>
    <t>96974</t>
  </si>
  <si>
    <t>CORDOALHA DE COBRE NU 50 MM², NÃO ENTERRADA, COM ISOLADOR - FORNECIMENTO E INSTALAÇÃO. AF_12/2017</t>
  </si>
  <si>
    <t>12.41</t>
  </si>
  <si>
    <t>96985</t>
  </si>
  <si>
    <t>HASTE DE ATERRAMENTO 5/8 PARA SPDA - FORNECIMENTO E INSTALAÇÃO. AF_12/2017</t>
  </si>
  <si>
    <t>12.42</t>
  </si>
  <si>
    <t>TERMINAL AEREO ACO 5/16 COM 250 MM PARA ATERRAMENTO</t>
  </si>
  <si>
    <t>12.43</t>
  </si>
  <si>
    <t>C3489</t>
  </si>
  <si>
    <t xml:space="preserve">CAIXA DE INSPEÇÃO EM ALVENARIA (300x300 MM), INCLUSIVE TAMPA REFORÇADA EM FERRO FUNDIDO (300 X 300 MM) </t>
  </si>
  <si>
    <t>SEINFRA</t>
  </si>
  <si>
    <t>13</t>
  </si>
  <si>
    <t>SPDA</t>
  </si>
  <si>
    <t>13.1</t>
  </si>
  <si>
    <t>053702</t>
  </si>
  <si>
    <t>CAIXA INSPECAO EM CONCRETO PARA ATERRAMENTO E PARA RAIOS DIAMETRO = 300 MM x 300mm, incluindo tampão em ferro fundido - fornecimento e instalação</t>
  </si>
  <si>
    <t>13.2</t>
  </si>
  <si>
    <t>078031</t>
  </si>
  <si>
    <t>CAIXA DE INSPECAO PVC SUSPENSA PARA ATERRAMENTO</t>
  </si>
  <si>
    <t>13.3</t>
  </si>
  <si>
    <t>13.4</t>
  </si>
  <si>
    <t>S08316</t>
  </si>
  <si>
    <t>Terminal aéreo 3/8" x 250mm em aço galv, com fixação horizontal, ref: TEL 044 ou similar - fornecimento</t>
  </si>
  <si>
    <t>13.5</t>
  </si>
  <si>
    <t>96977</t>
  </si>
  <si>
    <t>CORDOALHA DE COBRE NU 50 MM², ENTERRADA, SEM ISOLADOR - FORNECIMENTO E INSTALAÇÃO. AF_12/2017</t>
  </si>
  <si>
    <t>14</t>
  </si>
  <si>
    <t>INSTALAÇÕES HIDRÁULICAS</t>
  </si>
  <si>
    <t>14.1</t>
  </si>
  <si>
    <t>91784</t>
  </si>
  <si>
    <t>(COMPOSIÇÃO REPRESENTATIVA) DO SERVIÇO DE INSTALAÇÃO DE TUBOS DE PVC, SOLDÁVEL, ÁGUA FRIA, DN 20 MM (INSTALADO EM RAMAL, SUB-RAMAL OU RAMAL DE DISTRIBUIÇÃO), INCLUSIVE CONEXÕES, CORTES E FIXAÇÕES, PARA PRÉDIOS. AF_10/2015</t>
  </si>
  <si>
    <t>14.2</t>
  </si>
  <si>
    <t>(COMPOSIÇÃO REPRESENTATIVA) DO SERVIÇO DE INSTALAÇÃO DE TUBOS DE PVC, SOLDÁVEL, ÁGUA FRIA, DN 25 MM (INSTALADO EM RAMAL, SUB-RAMAL, RAMAL DE DISTRIBUIÇÃO OU PRUMADA), INCLUSIVE CONEXÕES, CORTES E FIXAÇÕES, PARA PRÉDIOS. AF_10/2015</t>
  </si>
  <si>
    <t>14.3</t>
  </si>
  <si>
    <t>91788</t>
  </si>
  <si>
    <t>(COMPOSIÇÃO REPRESENTATIVA) DO SERVIÇO DE INSTALAÇÃO DE TUBOS DE PVC, SOLDÁVEL, ÁGUA FRIA, DN 50 MM (INSTALADO EM PRUMADA), INCLUSIVE CONEXÕES, CORTES E FIXAÇÕES, PARA PRÉDIOS. AF_10/2015</t>
  </si>
  <si>
    <t>14.4</t>
  </si>
  <si>
    <t>89395</t>
  </si>
  <si>
    <t>TE, PVC, SOLDÁVEL, DN 25MM, INSTALADO EM RAMAL OU SUB-RAMAL DE ÁGUA - FORNECIMENTO E INSTALAÇÃO. AF_12/2014</t>
  </si>
  <si>
    <t>14.5</t>
  </si>
  <si>
    <t>89625</t>
  </si>
  <si>
    <t>TE, PVC, SOLDÁVEL, DN 50MM, INSTALADO EM PRUMADA DE ÁGUA - FORNECIMENTO E INSTALAÇÃO. AF_12/2014</t>
  </si>
  <si>
    <t>14.6</t>
  </si>
  <si>
    <t>89358</t>
  </si>
  <si>
    <t>JOELHO 90 GRAUS, PVC, SOLDÁVEL, DN 20MM, INSTALADO EM RAMAL OU SUB-RAMAL DE ÁGUA - FORNECIMENTO E INSTALAÇÃO. AF_12/2014</t>
  </si>
  <si>
    <t>14.7</t>
  </si>
  <si>
    <t>89362</t>
  </si>
  <si>
    <t>JOELHO 90 GRAUS, PVC, SOLDÁVEL, DN 25MM, INSTALADO EM RAMAL OU SUB-RAMAL DE ÁGUA - FORNECIMENTO E INSTALAÇÃO. AF_12/2014</t>
  </si>
  <si>
    <t>14.8</t>
  </si>
  <si>
    <t>94678</t>
  </si>
  <si>
    <t>JOELHO 90 GRAUS, PVC, SOLDÁVEL, DN 50 MM INSTALADO EM RESERVAÇÃO DE ÁGUA DE EDIFICAÇÃO QUE POSSUA RESERVATÓRIO DE FIBRA/FIBROCIMENTO FORNECIMENTO E INSTALAÇÃO. AF_06/2016</t>
  </si>
  <si>
    <t>14.9</t>
  </si>
  <si>
    <t>89424</t>
  </si>
  <si>
    <t>LUVA, PVC, SOLDÁVEL, DN 25MM, INSTALADO EM RAMAL DE DISTRIBUIÇÃO DE ÁGUA - FORNECIMENTO E INSTALAÇÃO. AF_12/2014</t>
  </si>
  <si>
    <t>14.10</t>
  </si>
  <si>
    <t>94783</t>
  </si>
  <si>
    <t>ADAPTADOR COM FLANGE E ANEL DE VEDAÇÃO, PVC, SOLDÁVEL, DN 20 MM X 1/2 , INSTALADO EM RESERVAÇÃO DE ÁGUA DE EDIFICAÇÃO QUE POSSUA RESERVATÓRIO DE FIBRA/FIBROCIMENTO FORNECIMENTO E INSTALAÇÃO. AF_06/2016</t>
  </si>
  <si>
    <t>14.11</t>
  </si>
  <si>
    <t>S01047</t>
  </si>
  <si>
    <t>ADAPTADOR DE PVC RÍGIDO SOLDÁVEL C/ FLANGES LIVRES P/ CAIXA DE ÁGUA DIÂM = 20 MM X 1/2"</t>
  </si>
  <si>
    <t>14.12</t>
  </si>
  <si>
    <t>94787</t>
  </si>
  <si>
    <t>ADAPTADOR COM FLANGES LIVRES, PVC, SOLDÁVEL LONGO, DN 50 MM X 1 1/2 , INSTALADO EM RESERVAÇÃO DE ÁGUA DE EDIFICAÇÃO QUE POSSUA RESERVATÓRIO DE FIBRA/FIBROCIMENTO FORNECIMENTO E INSTALAÇÃO. AF_06/2016</t>
  </si>
  <si>
    <t>14.13</t>
  </si>
  <si>
    <t>89422</t>
  </si>
  <si>
    <t>ADAPTADOR CURTO COM BOLSA E ROSCA PARA REGISTRO, PVC, SOLDÁVEL, DN 20MM X 1/2?, INSTALADO EM RAMAL DE DISTRIBUIÇÃO DE ÁGUA - FORNECIMENTO E INSTALAÇÃO. AF_12/2014</t>
  </si>
  <si>
    <t>14.14</t>
  </si>
  <si>
    <t>94656</t>
  </si>
  <si>
    <t>ADAPTADOR CURTO COM BOLSA E ROSCA PARA REGISTRO, PVC, SOLDÁVEL, DN 25 MM X 3/4 , INSTALADO EM RESERVAÇÃO DE ÁGUA DE EDIFICAÇÃO QUE POSSUA RESERVATÓRIO DE FIBRA/FIBROCIMENTO FORNECIMENTO E INSTALAÇÃO. AF_06/2016</t>
  </si>
  <si>
    <t>14.15</t>
  </si>
  <si>
    <t>94662</t>
  </si>
  <si>
    <t>ADAPTADOR CURTO COM BOLSA E ROSCA PARA REGISTRO, PVC, SOLDÁVEL, DN 50 MM X 1 1/2 , INSTALADO EM RESERVAÇÃO DE ÁGUA DE EDIFICAÇÃO QUE POSSUA RESERVATÓRIO DE FIBRA/FIBROCIMENTO FORNECIMENTO E INSTALAÇÃO. AF_06/2016</t>
  </si>
  <si>
    <t>14.16</t>
  </si>
  <si>
    <t>89366</t>
  </si>
  <si>
    <t>JOELHO 90 GRAUS COM BUCHA DE LATÃO, PVC, SOLDÁVEL, DN 25MM, X 3/4? INSTALADO EM RAMAL OU SUB-RAMAL DE ÁGUA - FORNECIMENTO E INSTALAÇÃO. AF_12/2014</t>
  </si>
  <si>
    <t>14.17</t>
  </si>
  <si>
    <t>C1562</t>
  </si>
  <si>
    <t>JOELHO REDUÇÃO PVC SOLD. AZUL D=25mmX1/2"</t>
  </si>
  <si>
    <t>14.18</t>
  </si>
  <si>
    <t>S01488</t>
  </si>
  <si>
    <t>Torneira de bóia p/caixa d'agua em pvc d = 1/2"</t>
  </si>
  <si>
    <t>14.19</t>
  </si>
  <si>
    <t>CP-5774-CP-3401-S01429</t>
  </si>
  <si>
    <t>RESERVATÓRIO DE ÁGUA DE FIBRA DE VIDRO CILÍNDRICO, CAP=20000L C/ACESSÓRIOS</t>
  </si>
  <si>
    <t>14.20</t>
  </si>
  <si>
    <t>S01083</t>
  </si>
  <si>
    <t>Bucha de redução longa de pvc rígido soldável, marrom, diâm = 50 x 25mm</t>
  </si>
  <si>
    <t>14.21</t>
  </si>
  <si>
    <t>S01143</t>
  </si>
  <si>
    <t>JOELHO DE REDUÇÃO COM ROSCA SOLDÁVEL 90º X 25MM X 1/2</t>
  </si>
  <si>
    <t>15</t>
  </si>
  <si>
    <t>INSTAÇÕES SANITÁRIAS</t>
  </si>
  <si>
    <t>15.1</t>
  </si>
  <si>
    <t>89711</t>
  </si>
  <si>
    <t>TUBO PVC, SERIE NORMAL, ESGOTO PREDIAL, DN 40 MM, FORNECIDO E INSTALADO EM RAMAL DE DESCARGA OU RAMAL DE ESGOTO SANITÁRIO. AF_12/2014</t>
  </si>
  <si>
    <t>15.2</t>
  </si>
  <si>
    <t>89712</t>
  </si>
  <si>
    <t>TUBO PVC, SERIE NORMAL, ESGOTO PREDIAL, DN 50 MM, FORNECIDO E INSTALADO EM RAMAL DE DESCARGA OU RAMAL DE ESGOTO SANITÁRIO. AF_12/2014</t>
  </si>
  <si>
    <t>15.3</t>
  </si>
  <si>
    <t>89713</t>
  </si>
  <si>
    <t>TUBO PVC, SERIE NORMAL, ESGOTO PREDIAL, DN 75 MM, FORNECIDO E INSTALADO EM RAMAL DE DESCARGA OU RAMAL DE ESGOTO SANITÁRIO. AF_12/2014</t>
  </si>
  <si>
    <t>15.4</t>
  </si>
  <si>
    <t>89714</t>
  </si>
  <si>
    <t>TUBO PVC, SERIE NORMAL, ESGOTO PREDIAL, DN 100 MM, FORNECIDO E INSTALADO EM RAMAL DE DESCARGA OU RAMAL DE ESGOTO SANITÁRIO. AF_12/2014</t>
  </si>
  <si>
    <t>15.5</t>
  </si>
  <si>
    <t>89784</t>
  </si>
  <si>
    <t>TE, PVC, SERIE NORMAL, ESGOTO PREDIAL, DN 50 X 50 MM, JUNTA ELÁSTICA, FORNECIDO E INSTALADO EM RAMAL DE DESCARGA OU RAMAL DE ESGOTO SANITÁRIO. AF_12/2014</t>
  </si>
  <si>
    <t>15.6</t>
  </si>
  <si>
    <t>Tê sanitário em pvc rígido c/ anéis, para esgoto primário, diâm = 75 x 50mm</t>
  </si>
  <si>
    <t>15.7</t>
  </si>
  <si>
    <t>89708</t>
  </si>
  <si>
    <t>CAIXA SIFONADA, PVC, DN 150 X 185 X 75 MM, JUNTA ELÁSTICA, FORNECIDA E INSTALADA EM RAMAL DE DESCARGA OU EM RAMAL DE ESGOTO SANITÁRIO. AF_12/2014</t>
  </si>
  <si>
    <t>15.8</t>
  </si>
  <si>
    <t>C4928</t>
  </si>
  <si>
    <t>CAIXA SIFONADA PVC 150 X 150 X 50MM, ACABAMENTO INOX (GRELHA OU TAMPA CEGA)</t>
  </si>
  <si>
    <t>15.9</t>
  </si>
  <si>
    <t>PGJ.SE.IH-97902</t>
  </si>
  <si>
    <t>CAIXA ENTERRADA HIDRÁULICA RETANGULAR EM ALVENARIA COM TIJOLOS CERÂMICOS MACIÇOS, DIMENSÕES INTERNAS: 0,6X0,6X0,6 M PARA REDE DE ESGOTO, incluindo grelha de ferro fundido 0,65x0,65m - fornecimento e instalação</t>
  </si>
  <si>
    <t>15.10</t>
  </si>
  <si>
    <t>PGJSE.IS-SBC-053314</t>
  </si>
  <si>
    <t>CURVA 45 PVC ESGOTO LONGA 50 MM</t>
  </si>
  <si>
    <t>15.11</t>
  </si>
  <si>
    <t>053315</t>
  </si>
  <si>
    <t>CURVA 45º PVC ESGOTO LONGA 75MM</t>
  </si>
  <si>
    <t>15.12</t>
  </si>
  <si>
    <t>89728</t>
  </si>
  <si>
    <t>CURVA CURTA 90 GRAUS, PVC, SERIE NORMAL, ESGOTO PREDIAL, DN 40 MM, JUNTA SOLDÁVEL, FORNECIDO E INSTALADO EM RAMAL DE DESCARGA OU RAMAL DE ESGOTO SANITÁRIO. AF_12/2014</t>
  </si>
  <si>
    <t>15.13</t>
  </si>
  <si>
    <t>89733</t>
  </si>
  <si>
    <t>CURVA CURTA 90 GRAUS, PVC, SERIE NORMAL, ESGOTO PREDIAL, DN 50 MM, JUNTA ELÁSTICA, FORNECIDO E INSTALADO EM RAMAL DE DESCARGA OU RAMAL DE ESGOTO SANITÁRIO. AF_12/2014</t>
  </si>
  <si>
    <t>15.14</t>
  </si>
  <si>
    <t>89748</t>
  </si>
  <si>
    <t>CURVA CURTA 90 GRAUS, PVC, SERIE NORMAL, ESGOTO PREDIAL, DN 100 MM, JUNTA ELÁSTICA, FORNECIDO E INSTALADO EM RAMAL DE DESCARGA OU RAMAL DE ESGOTO SANITÁRIO. AF_12/2014</t>
  </si>
  <si>
    <t>15.15</t>
  </si>
  <si>
    <t>89726</t>
  </si>
  <si>
    <t>JOELHO 45 GRAUS, PVC, SERIE NORMAL, ESGOTO PREDIAL, DN 40 MM, JUNTA SOLDÁVEL, FORNECIDO E INSTALADO EM RAMAL DE DESCARGA OU RAMAL DE ESGOTO SANITÁRIO. AF_12/2014</t>
  </si>
  <si>
    <t>15.16</t>
  </si>
  <si>
    <t>89732</t>
  </si>
  <si>
    <t>JOELHO 45 GRAUS, PVC, SERIE NORMAL, ESGOTO PREDIAL, DN 50 MM, JUNTA ELÁSTICA, FORNECIDO E INSTALADO EM RAMAL DE DESCARGA OU RAMAL DE ESGOTO SANITÁRIO. AF_12/2014</t>
  </si>
  <si>
    <t>15.17</t>
  </si>
  <si>
    <t>89731</t>
  </si>
  <si>
    <t>JOELHO 90 GRAUS, PVC, SERIE NORMAL, ESGOTO PREDIAL, DN 50 MM, JUNTA ELÁSTICA, FORNECIDO E INSTALADO EM RAMAL DE DESCARGA OU RAMAL DE ESGOTO SANITÁRIO. AF_12/2014</t>
  </si>
  <si>
    <t>15.18</t>
  </si>
  <si>
    <t>89737</t>
  </si>
  <si>
    <t>JOELHO 90 GRAUS, PVC, SERIE NORMAL, ESGOTO PREDIAL, DN 75 MM, JUNTA ELÁSTICA, FORNECIDO E INSTALADO EM RAMAL DE DESCARGA OU RAMAL DE ESGOTO SANITÁRIO. AF_12/2014</t>
  </si>
  <si>
    <t>15.19</t>
  </si>
  <si>
    <t>89744</t>
  </si>
  <si>
    <t>JOELHO 90 GRAUS, PVC, SERIE NORMAL, ESGOTO PREDIAL, DN 100 MM, JUNTA ELÁSTICA, FORNECIDO E INSTALADO EM RAMAL DE DESCARGA OU RAMAL DE ESGOTO SANITÁRIO. AF_12/2014</t>
  </si>
  <si>
    <t>15.20</t>
  </si>
  <si>
    <t>89778</t>
  </si>
  <si>
    <t>LUVA SIMPLES, PVC, SERIE NORMAL, ESGOTO PREDIAL, DN 100 MM, JUNTA ELÁSTICA, FORNECIDO E INSTALADO EM RAMAL DE DESCARGA OU RAMAL DE ESGOTO SANITÁRIO. AF_12/2014</t>
  </si>
  <si>
    <t>15.21</t>
  </si>
  <si>
    <t>89753</t>
  </si>
  <si>
    <t>LUVA SIMPLES, PVC, SERIE NORMAL, ESGOTO PREDIAL, DN 50 MM, JUNTA ELÁSTICA, FORNECIDO E INSTALADO EM RAMAL DE DESCARGA OU RAMAL DE ESGOTO SANITÁRIO. AF_12/2014</t>
  </si>
  <si>
    <t>15.22</t>
  </si>
  <si>
    <t>89774</t>
  </si>
  <si>
    <t>LUVA SIMPLES, PVC, SERIE NORMAL, ESGOTO PREDIAL, DN 75 MM, JUNTA ELÁSTICA, FORNECIDO E INSTALADO EM RAMAL DE DESCARGA OU RAMAL DE ESGOTO SANITÁRIO. AF_12/2014</t>
  </si>
  <si>
    <t>15.23</t>
  </si>
  <si>
    <t xml:space="preserve">JUNÇÃO SIMPLES EM PVC RÍGIDO SOLDÁVEL, PARA ESGOTO PRIMÁRIO, DIÂM = 100 X 50MM </t>
  </si>
  <si>
    <t>15.24</t>
  </si>
  <si>
    <t>JUNÇÃO SIMPLES EM PVC RÍGIDO SOLDÁVEL, PARA ESGOTO PRIMÁRIO, DIÂM = 100X75 MM</t>
  </si>
  <si>
    <t>15.25</t>
  </si>
  <si>
    <t>89797</t>
  </si>
  <si>
    <t>JUNÇÃO SIMPLES, PVC, SERIE NORMAL, ESGOTO PREDIAL, DN 100 X 100 MM, JUNTA ELÁSTICA, FORNECIDO E INSTALADO EM RAMAL DE DESCARGA OU RAMAL DE ESGOTO SANITÁRIO. AF_12/2014</t>
  </si>
  <si>
    <t>15.26</t>
  </si>
  <si>
    <t>Joelho de 90°com bolsa para anel, em pvc rígido c/ anéis, para esgoto secundário, diâm = 40mm</t>
  </si>
  <si>
    <t>15.27</t>
  </si>
  <si>
    <t>S01655</t>
  </si>
  <si>
    <t>REDUÇÃO EXCÊNTRICA EM PVC RÍGIDO C/ ANÉIS, PARA ESGOTO PRIMÁRIO, DIÂMETRO = 75X50 MM</t>
  </si>
  <si>
    <t>15.28</t>
  </si>
  <si>
    <t>S01717</t>
  </si>
  <si>
    <t>FOSSA SÉPTICA EM ALVENARIA DE TIJOLOS MACIÇOS COMPLETA INCLUSIVE ESCAVAÇÃO E TAMPÃO HERMÉTICO DE FERRO FUNDIDO D = 600 MM, CAPACIDADE PARA 2,16 M³</t>
  </si>
  <si>
    <t>15.29</t>
  </si>
  <si>
    <t>053711</t>
  </si>
  <si>
    <t>SUMIDOURO EM ALVENARIA DE TIJOLO CERAMICO MACICO DIAMETRO 1,20M E ALTURA 2,10M, COM TAMPA EM FERRO FUNDIDO D = 0,60 M</t>
  </si>
  <si>
    <t>15.30</t>
  </si>
  <si>
    <t>PGJSE.IS-S01594</t>
  </si>
  <si>
    <t xml:space="preserve">TERMINAL DE VENTILAÇÃO EM PVC RÍGIDO SOLDÁVEL, PARA ESGOTO PRIMÁRIO, DIÂM = 50 MM </t>
  </si>
  <si>
    <t>15.31</t>
  </si>
  <si>
    <t>CP-6072</t>
  </si>
  <si>
    <t>FILTRO ANAERÓBIO EM ALVENARIA DE TIJOLOS E=20CM, COM TAMPA EM CONCRETO ARMADO DIMENSÕES E=10CM DIMENSÕES CONFORME PROJETO</t>
  </si>
  <si>
    <t>15.32</t>
  </si>
  <si>
    <t>10.60.03 (E)</t>
  </si>
  <si>
    <t>RETIRADA DE TUBULAÇÃO DE PVC RÍGIDO - ATÉ 4"</t>
  </si>
  <si>
    <t>SIURB</t>
  </si>
  <si>
    <t>15.33</t>
  </si>
  <si>
    <t>022615</t>
  </si>
  <si>
    <t>REMOCAO E RETIRADA PONTOS AGUAS PLUVIAIS/ESGOTO</t>
  </si>
  <si>
    <t>16</t>
  </si>
  <si>
    <t>LOUÇAS E METAIS</t>
  </si>
  <si>
    <t>16.1</t>
  </si>
  <si>
    <t>95472</t>
  </si>
  <si>
    <t>VASO SANITARIO SIFONADO CONVENCIONAL PARA PCD SEM FURO FRONTAL COM LOUÇA BRANCA SEM ASSENTO, INCLUSO CONJUNTO DE LIGAÇÃO PARA BACIA SANITÁRIA AJUSTÁVEL - FORNECIMENTO E INSTALAÇÃO. AF_01/2020</t>
  </si>
  <si>
    <t>16.2</t>
  </si>
  <si>
    <t>86932</t>
  </si>
  <si>
    <t>VASO SANITÁRIO SIFONADO COM CAIXA ACOPLADA LOUÇA BRANCA - PADRÃO MÉDIO, INCLUSO ENGATE FLEXÍVEL EM METAL CROMADO, 1/2 X 40CM - FORNECIMENTO E INSTALAÇÃO. AF_01/2020</t>
  </si>
  <si>
    <t>16.3</t>
  </si>
  <si>
    <t>100858</t>
  </si>
  <si>
    <t>MICTÓRIO SIFONADO LOUÇA BRANCA ? PADRÃO MÉDIO ? FORNECIMENTO E INSTALAÇÃO. AF_01/2020</t>
  </si>
  <si>
    <t>16.4</t>
  </si>
  <si>
    <t>S12128</t>
  </si>
  <si>
    <t>Barra de apoio, para lavatório,fixa, constituida de 02 barras laterais em "U", em aço inox, d=1 1/4", Jackwal ou equivalente - fornecimento e instalação</t>
  </si>
  <si>
    <t>cj</t>
  </si>
  <si>
    <t>17</t>
  </si>
  <si>
    <t>AR-CONDICIONADO</t>
  </si>
  <si>
    <t>17.1</t>
  </si>
  <si>
    <t>PGJS.D.06</t>
  </si>
  <si>
    <t>INSTALAÇÃO E ASSENTAMENTO DE CONDICIONADOR DE AR TIPO SPLIT ATÉ 12.000 BTUS, COMPLETO INCLUSIVE FORNECIMENTO DE TUBULAÇÕES FRIGORÍFICAS E GÁS QUANDO NECESSÁRIO</t>
  </si>
  <si>
    <t>17.2</t>
  </si>
  <si>
    <t>00043194</t>
  </si>
  <si>
    <t>AR CONDICIONADO SPLIT ON/OFF, HI-WALL (PAREDE), 9000 BTUS/H, CICLO FRIO, 60 HZ, CLASSIFICACAO ENERGETICA A - SELO PROCEL, GAS HFC, CONTROLE S/ FIO</t>
  </si>
  <si>
    <t>18</t>
  </si>
  <si>
    <t>LIMPEZA</t>
  </si>
  <si>
    <t>18.1</t>
  </si>
  <si>
    <t>010189</t>
  </si>
  <si>
    <t>LIMPEZA FINAL DA ÁREA DO CANTEIRO NA DESMOBILIZAÇÃO DAS INSTALAÇÕES PELA PRESERVAÇÃO DO MEIO AMBIENTE</t>
  </si>
  <si>
    <t>CAEMA</t>
  </si>
  <si>
    <t>VALOR ORÇAMENTO:</t>
  </si>
  <si>
    <t>VALOR BDI TOTAL:</t>
  </si>
  <si>
    <t>VALOR TOTAL:</t>
  </si>
  <si>
    <t>ANEXO IV- Cronograma Físico-Financeiro</t>
  </si>
  <si>
    <t>Prazo: 60 dias.</t>
  </si>
  <si>
    <t>75 dias</t>
  </si>
  <si>
    <t>VALOR (R$)</t>
  </si>
  <si>
    <t>MÊS 1</t>
  </si>
  <si>
    <t>MÊS 2</t>
  </si>
  <si>
    <t>Total parcela</t>
  </si>
  <si>
    <t>ANEXO V- Composição de Custos Unitários</t>
  </si>
  <si>
    <t>1.1. 016500 - PLACA DE RESPONSABILIDADE TECNICA EM OBRAS (M2)</t>
  </si>
  <si>
    <t>MATERIAL</t>
  </si>
  <si>
    <t>UNID</t>
  </si>
  <si>
    <t>COEFICIENTE</t>
  </si>
  <si>
    <t>PREÇO UNITÁRIO</t>
  </si>
  <si>
    <t>TOTAL</t>
  </si>
  <si>
    <t>I008852</t>
  </si>
  <si>
    <t>PLACA DE IDENTIFICACAO DE OBRAS</t>
  </si>
  <si>
    <t>TOTAL MATERIAL:</t>
  </si>
  <si>
    <t>SERVICO</t>
  </si>
  <si>
    <t>88262</t>
  </si>
  <si>
    <t>CARPINTEIRO DE FORMAS COM ENCARGOS COMPLEMENTARES</t>
  </si>
  <si>
    <t>88316</t>
  </si>
  <si>
    <t>SERVENTE COM ENCARGOS COMPLEMENTARES</t>
  </si>
  <si>
    <t>TOTAL SERVICO:</t>
  </si>
  <si>
    <t>VALOR:</t>
  </si>
  <si>
    <t>VALOR SEM ENCARGOS:</t>
  </si>
  <si>
    <t>VALOR ENCARGOS (84.19%):</t>
  </si>
  <si>
    <t>VALOR COM ENCARGOS:</t>
  </si>
  <si>
    <t>VALOR BDI (25.22%):</t>
  </si>
  <si>
    <t>VALOR COM BDI:</t>
  </si>
  <si>
    <t>TOTAL GERAL:</t>
  </si>
  <si>
    <t>1.2. 016500 - PLACA DE RESPONSABILIDADE TECNICA EM OBRAS PARA PROJETISTAS (M2)</t>
  </si>
  <si>
    <t>1.3. 016580 - A R T TABELA A DO CREA ACIMA DE 15000,01 (UN)</t>
  </si>
  <si>
    <t>I007474</t>
  </si>
  <si>
    <t>A R T TABELA A DO CREA ACIMA DE R$15.000,01</t>
  </si>
  <si>
    <t>VALOR ENCARGOS:</t>
  </si>
  <si>
    <t>1.4. PGJTXE.02 - TAXAS E EMOLUMENTOS MUNICIPAIS PARA OBRAS DE CONSTRUÇÃO (EXPEDIÇÃO DE ALVARÁS, LICENÇAS, HABITE-SE, ETC) (M²)</t>
  </si>
  <si>
    <t>GERAL</t>
  </si>
  <si>
    <t>PGJTX.02</t>
  </si>
  <si>
    <t>2.1. 90778 - ENGENHEIRO CIVIL DE OBRA PLENO COM ENCARGOS COMPLEMENTARES (H)</t>
  </si>
  <si>
    <t>00037372</t>
  </si>
  <si>
    <t>EXAMES - HORISTA (COLETADO CAIXA)</t>
  </si>
  <si>
    <t>00037373</t>
  </si>
  <si>
    <t>SEGURO - HORISTA (COLETADO CAIXA)</t>
  </si>
  <si>
    <t>MAO DE OBRA</t>
  </si>
  <si>
    <t>00002707</t>
  </si>
  <si>
    <t>ENGENHEIRO CIVIL DE OBRA PLENO</t>
  </si>
  <si>
    <t>TOTAL MAO DE OBRA:</t>
  </si>
  <si>
    <t>00043462</t>
  </si>
  <si>
    <t>FERRAMENTAS - FAMILIA ENGENHEIRO CIVIL - HORISTA (ENCARGOS COMPLEMENTARES - COLETADO CAIXA)</t>
  </si>
  <si>
    <t>00043486</t>
  </si>
  <si>
    <t>EPI - FAMILIA ENGENHEIRO CIVIL - HORISTA (ENCARGOS COMPLEMENTARES - COLETADO CAIXA)</t>
  </si>
  <si>
    <t>95403</t>
  </si>
  <si>
    <t>CURSO DE CAPACITAÇÃO PARA ENGENHEIRO CIVIL DE OBRA PLENO (ENCARGOS COMPLEMENTARES) - HORISTA</t>
  </si>
  <si>
    <t>2.2. 91677 - ENGENHEIRO ELETRICISTA COM ENCARGOS COMPLEMENTARES (H)</t>
  </si>
  <si>
    <t>00034783</t>
  </si>
  <si>
    <t>ENGENHEIRO ELETRICISTA</t>
  </si>
  <si>
    <t>95407</t>
  </si>
  <si>
    <t>CURSO DE CAPACITAÇÃO PARA ENGENHEIRO ELETRICISTA (ENCARGOS COMPLEMENTARES) - HORISTA</t>
  </si>
  <si>
    <t>2.3. 94295 - MESTRE DE OBRAS COM ENCARGOS COMPLEMENTARES (MES)</t>
  </si>
  <si>
    <t>00040863</t>
  </si>
  <si>
    <t>EXAMES - MENSALISTA (COLETADO CAIXA)</t>
  </si>
  <si>
    <t>00040864</t>
  </si>
  <si>
    <t>SEGURO - MENSALISTA (COLETADO CAIXA)</t>
  </si>
  <si>
    <t>00040819</t>
  </si>
  <si>
    <t>MESTRE DE OBRAS (MENSALISTA)</t>
  </si>
  <si>
    <t>00043475</t>
  </si>
  <si>
    <t>FERRAMENTAS - FAMILIA ENCARREGADO GERAL - MENSALISTA (ENCARGOS COMPLEMENTARES - COLETADO CAIXA)</t>
  </si>
  <si>
    <t>00043499</t>
  </si>
  <si>
    <t>EPI - FAMILIA ENCARREGADO GERAL - MENSALISTA (ENCARGOS COMPLEMENTARES - COLETADO CAIXA)</t>
  </si>
  <si>
    <t>95423</t>
  </si>
  <si>
    <t>CURSO DE CAPACITAÇÃO PARA MESTRE DE OBRAS (ENCARGOS COMPLEMENTARES) - MENSALISTA</t>
  </si>
  <si>
    <t>VALOR ENCARGOS (48.08%):</t>
  </si>
  <si>
    <t>2.4. 88326 - VIGIA NOTURNO COM ENCARGOS COMPLEMENTARES (MÊS)</t>
  </si>
  <si>
    <t>00037370</t>
  </si>
  <si>
    <t>ALIMENTACAO - HORISTA (COLETADO CAIXA)</t>
  </si>
  <si>
    <t>00037371</t>
  </si>
  <si>
    <t>TRANSPORTE - HORISTA (COLETADO CAIXA)</t>
  </si>
  <si>
    <t>00041776</t>
  </si>
  <si>
    <t>VIGIA NOTURNO, HORA EFETIVAMENTE TRABALHADA DE 22 H AS 5 H (COM ADICIONAL NOTURNO)</t>
  </si>
  <si>
    <t>95388</t>
  </si>
  <si>
    <t>CURSO DE CAPACITAÇÃO PARA VIGIA NOTURNO (ENCARGOS COMPLEMENTARES) - HORISTA</t>
  </si>
  <si>
    <t>3.1. INS-872579 - CORTE DE ESQUADRIAS (JANELAS) COM ESTRUTURA EM METALON (m²)</t>
  </si>
  <si>
    <t>3.2. CP-5649-INS-872579 - CORTE DE ESQUADRIAS (PORTAS) COM ESTRUTURA EM METALON (m²)</t>
  </si>
  <si>
    <t xml:space="preserve">COMPOSIÇÃO </t>
  </si>
  <si>
    <t>3.3. CP-3531-INS-872579 - CORTES EM CONTÊINER (m²)</t>
  </si>
  <si>
    <t>3.4. 100722 - PINTURA COM TINTA ALQUÍDICA DE FUNDO (TIPO ZARCÃO) APLICADA A ROLO OU PINCEL SOBRE SUPERFÍCIES METÁLICAS (EXCETO PERFIL) EXECUTADO EM OBRA (POR DEMÃO). AF_01/2020 (M2)</t>
  </si>
  <si>
    <t>00005318</t>
  </si>
  <si>
    <t>SOLVENTE DILUENTE A BASE DE AGUARRAS</t>
  </si>
  <si>
    <t>L</t>
  </si>
  <si>
    <t>00011174</t>
  </si>
  <si>
    <t>PRIMER UNIVERSAL, FUNDO ANTICORROSIVO TIPO ZARCAO</t>
  </si>
  <si>
    <t>18L</t>
  </si>
  <si>
    <t>88310</t>
  </si>
  <si>
    <t>PINTOR COM ENCARGOS COMPLEMENTARES</t>
  </si>
  <si>
    <t>4.1. 96523 - ESCAVAÇÃO MANUAL PARA BLOCO DE COROAMENTO OU SAPATA, COM PREVISÃO DE FÔRMA. AF_06/2017 (M3)</t>
  </si>
  <si>
    <t>88309</t>
  </si>
  <si>
    <t>PEDREIRO COM ENCARGOS COMPLEMENTARES</t>
  </si>
  <si>
    <t>4.2. 022911 - REMOCAO E BOTA-FORA DE ENTULHO EM CAMINHAO 12m3-PERCURSO 12km (M3)</t>
  </si>
  <si>
    <t>I099162</t>
  </si>
  <si>
    <t>MOTORISTA</t>
  </si>
  <si>
    <t>I099900</t>
  </si>
  <si>
    <t>SERVENTE</t>
  </si>
  <si>
    <t>I032082</t>
  </si>
  <si>
    <t>CAMINHAO BASC.MERCEDES LK 620/42 8,0m3 200CV</t>
  </si>
  <si>
    <t>4.3. SBC - DOSAGEM DE CONCRETO CALCULO DE DOSAGEM RACIONAL (UN)</t>
  </si>
  <si>
    <t>I008472</t>
  </si>
  <si>
    <t>CONTROLE TECNOLOGICO - DOSAGEM DE CONCRETO CALCULO DE DOSAGEM RACIONAL</t>
  </si>
  <si>
    <t>88321</t>
  </si>
  <si>
    <t>TÉCNICO DE LABORATÓRIO COM ENCARGOS COMPLEMENTARES</t>
  </si>
  <si>
    <t>4.4. 95241 - LASTRO DE CONCRETO MAGRO, APLICADO EM PISOS OU RADIERS, ESPESSURA DE 5 CM. AF_07/2016 (M2)</t>
  </si>
  <si>
    <t>94968</t>
  </si>
  <si>
    <t>CONCRETO MAGRO PARA LASTRO, TRAÇO 1:4,5:4,5 (CIMENTO/ AREIA MÉDIA/ BRITA 1)  - PREPARO MECÂNICO COM BETONEIRA 600 L. AF_07/2016</t>
  </si>
  <si>
    <t>4.5. 94965 - CONCRETO FCK = 25MPA, TRAÇO 1:2,3:2,7 (CIMENTO/ AREIA MÉDIA/ BRITA 1) - PREPARO MECÂNICO COM BETONEIRA 400 L. AF_07/2016 (M3)</t>
  </si>
  <si>
    <t>00000370</t>
  </si>
  <si>
    <t>AREIA MEDIA - POSTO JAZIDA/FORNECEDOR (RETIRADO NA JAZIDA, SEM TRANSPORTE)</t>
  </si>
  <si>
    <t>00001379</t>
  </si>
  <si>
    <t>CIMENTO PORTLAND COMPOSTO CP II-32</t>
  </si>
  <si>
    <t>00004721</t>
  </si>
  <si>
    <t>PEDRA BRITADA N. 1 (9,5 a 19 MM) POSTO PEDREIRA/FORNECEDOR, SEM FRETE</t>
  </si>
  <si>
    <t>88377</t>
  </si>
  <si>
    <t>OPERADOR DE BETONEIRA ESTACIONÁRIA/MISTURADOR COM ENCARGOS COMPLEMENTARES</t>
  </si>
  <si>
    <t>88830</t>
  </si>
  <si>
    <t>BETONEIRA CAPACIDADE NOMINAL DE 400 L, CAPACIDADE DE MISTURA 280 L, MOTOR ELÉTRICO TRIFÁSICO POTÊNCIA DE 2 CV, SEM CARREGADOR - CHP DIURNO. AF_10/2014</t>
  </si>
  <si>
    <t>CHP</t>
  </si>
  <si>
    <t>88831</t>
  </si>
  <si>
    <t>BETONEIRA CAPACIDADE NOMINAL DE 400 L, CAPACIDADE DE MISTURA 280 L, MOTOR ELÉTRICO TRIFÁSICO POTÊNCIA DE 2 CV, SEM CARREGADOR - CHI DIURNO. AF_10/2014</t>
  </si>
  <si>
    <t>CHI</t>
  </si>
  <si>
    <t>4.6. S7402230S - Ensaio de resistencia a compressao simples - concreto (un)</t>
  </si>
  <si>
    <t>88249</t>
  </si>
  <si>
    <t>AUXILIAR DE LABORATÓRIO COM ENCARGOS COMPLEMENTARES</t>
  </si>
  <si>
    <t>4.7. 92265 - FABRICAÇÃO DE FÔRMA PARA VIGAS, EM CHAPA DE MADEIRA COMPENSADA RESINADA, E = 17 MM. AF_12/2015 (M2)</t>
  </si>
  <si>
    <t>00001358</t>
  </si>
  <si>
    <t>CHAPA DE MADEIRA COMPENSADA RESINADA PARA FORMA DE CONCRETO, DE *2,2 X 1,1* M, E = 17 MM</t>
  </si>
  <si>
    <t>00004491</t>
  </si>
  <si>
    <t>PONTALETE DE MADEIRA NAO APARELHADA *7,5 X 7,5* CM (3 X 3 ") PINUS, MISTA OU EQUIVALENTE DA REGIAO</t>
  </si>
  <si>
    <t>00004517</t>
  </si>
  <si>
    <t>SARRAFO DE MADEIRA NAO APARELHADA *2,5 X 7,5* CM (1 X 3 ") PINUS, MISTA OU EQUIVALENTE DA REGIAO</t>
  </si>
  <si>
    <t>00005068</t>
  </si>
  <si>
    <t>PREGO DE ACO POLIDO COM CABECA 17 X 21 (2 X 11)</t>
  </si>
  <si>
    <t>88239</t>
  </si>
  <si>
    <t>AJUDANTE DE CARPINTEIRO COM ENCARGOS COMPLEMENTARES</t>
  </si>
  <si>
    <t>91692</t>
  </si>
  <si>
    <t>SERRA CIRCULAR DE BANCADA COM MOTOR ELÉTRICO POTÊNCIA DE 5HP, COM COIFA PARA DISCO 10" - CHP DIURNO. AF_08/2015</t>
  </si>
  <si>
    <t>91693</t>
  </si>
  <si>
    <t>SERRA CIRCULAR DE BANCADA COM MOTOR ELÉTRICO POTÊNCIA DE 5HP, COM COIFA PARA DISCO 10" - CHI DIURNO. AF_08/2015</t>
  </si>
  <si>
    <t>4.8. 92775 - ARMAÇÃO DE PILAR OU VIGA DE UMA ESTRUTURA CONVENCIONAL DE CONCRETO ARMADO EM UMA EDIFICAÇÃO TÉRREA OU SOBRADO UTILIZANDO AÇO CA-60 DE 5,0 MM - MONTAGEM. AF_12/2015 (KG)</t>
  </si>
  <si>
    <t>00039017</t>
  </si>
  <si>
    <t>ESPACADOR / DISTANCIADOR CIRCULAR COM ENTRADA LATERAL, EM PLASTICO, PARA VERGALHAO *4,2 A 12,5* MM, COBRIMENTO 20 MM</t>
  </si>
  <si>
    <t>00043132</t>
  </si>
  <si>
    <t>ARAME RECOZIDO 16 BWG, D = 1,65 MM (0,016 KG/M) OU 18 BWG, D = 1,25 MM (0,01 KG/M)</t>
  </si>
  <si>
    <t>88238</t>
  </si>
  <si>
    <t>AJUDANTE DE ARMADOR COM ENCARGOS COMPLEMENTARES</t>
  </si>
  <si>
    <t>88245</t>
  </si>
  <si>
    <t>ARMADOR COM ENCARGOS COMPLEMENTARES</t>
  </si>
  <si>
    <t>92791</t>
  </si>
  <si>
    <t>CORTE E DOBRA DE AÇO CA-60, DIÂMETRO DE 5,0 MM, UTILIZADO EM ESTRUTURAS DIVERSAS, EXCETO LAJES. AF_12/2015</t>
  </si>
  <si>
    <t>4.9. 92776 - ARMAÇÃO DE PILAR OU VIGA DE UMA ESTRUTURA CONVENCIONAL DE CONCRETO ARMADO EM UMA EDIFICAÇÃO TÉRREA OU SOBRADO UTILIZANDO AÇO CA-50 DE 6,3 MM - MONTAGEM. AF_12/2015 (KG)</t>
  </si>
  <si>
    <t>92792</t>
  </si>
  <si>
    <t>CORTE E DOBRA DE AÇO CA-50, DIÂMETRO DE 6,3 MM, UTILIZADO EM ESTRUTURAS DIVERSAS, EXCETO LAJES. AF_12/2015</t>
  </si>
  <si>
    <t>4.10. 92777 - ARMAÇÃO DE PILAR OU VIGA DE UMA ESTRUTURA CONVENCIONAL DE CONCRETO ARMADO EM UMA EDIFICAÇÃO TÉRREA OU SOBRADO UTILIZANDO AÇO CA-50 DE 8,0 MM - MONTAGEM. AF_12/2015 (KG)</t>
  </si>
  <si>
    <t>92793</t>
  </si>
  <si>
    <t>CORTE E DOBRA DE AÇO CA-50, DIÂMETRO DE 8,0 MM, UTILIZADO EM ESTRUTURAS DIVERSAS, EXCETO LAJES. AF_12/2015</t>
  </si>
  <si>
    <t>4.11. 92778 - ARMAÇÃO DE PILAR OU VIGA DE UMA ESTRUTURA CONVENCIONAL DE CONCRETO ARMADO EM UMA EDIFICAÇÃO TÉRREA OU SOBRADO UTILIZANDO AÇO CA-50 DE 10,0 MM - MONTAGEM. AF_12/2015 (KG)</t>
  </si>
  <si>
    <t>92794</t>
  </si>
  <si>
    <t>CORTE E DOBRA DE AÇO CA-50, DIÂMETRO DE 10,0 MM, UTILIZADO EM ESTRUTURAS DIVERSAS, EXCETO LAJES. AF_12/2015</t>
  </si>
  <si>
    <t>4.12. 92779 - ARMAÇÃO DE PILAR OU VIGA DE UMA ESTRUTURA CONVENCIONAL DE CONCRETO ARMADO EM UMA EDIFICAÇÃO TÉRREA OU SOBRADO UTILIZANDO AÇO CA-50 DE 12,5 MM - MONTAGEM. AF_12/2015 (KG)</t>
  </si>
  <si>
    <t>92795</t>
  </si>
  <si>
    <t>CORTE E DOBRA DE AÇO CA-50, DIÂMETRO DE 12,5 MM, UTILIZADO EM ESTRUTURAS DIVERSAS, EXCETO LAJES. AF_12/2015</t>
  </si>
  <si>
    <t>4.13. 92780 - ARMAÇÃO DE PILAR OU VIGA DE UMA ESTRUTURA CONVENCIONAL DE CONCRETO ARMADO EM UMA EDIFICAÇÃO TÉRREA OU SOBRADO UTILIZANDO AÇO CA-50 DE 16,0 MM - MONTAGEM. AF_12/2015 (KG)</t>
  </si>
  <si>
    <t>92796</t>
  </si>
  <si>
    <t>CORTE E DOBRA DE AÇO CA-50, DIÂMETRO DE 16,0 MM, UTILIZADO EM ESTRUTURAS DIVERSAS, EXCETO LAJES. AF_12/2015</t>
  </si>
  <si>
    <t>5.1. 210002 - DESMONTAGEM E REMOCAO DE CONTEINERS EM OBRAS (UN)</t>
  </si>
  <si>
    <t>I032462</t>
  </si>
  <si>
    <t>CAMINHAO GUINDAUTO FORD F12000 8tn 130CV</t>
  </si>
  <si>
    <t>5.2. COMP-315949 - FORNECIMENTO DE CONTÊINER 40 PÉS HC - INCLUSO TRASNPORTE E INSTALAÇÃO (UN)</t>
  </si>
  <si>
    <t>INS-800657</t>
  </si>
  <si>
    <t>6.1. 93441 - BANCADA DE GRANITO verde ubatuba 155 X 60 CM, COM CUBA DE EMBUTIR cerâmica, VÁLVULA AMERICANA EM METAL CROMADO, SIFÃO FLEXÍVEL cromado, ENGATE cromado 30 CM, TORNEIRA CROMADA bica alta para lavatório - fornecimento e instalação (UN)</t>
  </si>
  <si>
    <t>00036791</t>
  </si>
  <si>
    <t>TORNEIRA CROMADA DE MESA PARA LAVATORIO, BICA ALTA (REF 1195)</t>
  </si>
  <si>
    <t>S11150</t>
  </si>
  <si>
    <t>Bancada em granito verde ubatuba, incluindo testeira e rodamão, e = 2cm - fornecimento e instalação</t>
  </si>
  <si>
    <t>Cuba de embutir, circular, CELITE 10129 ou similar, inclusive sifão cromado, válvula cromada para pia e engate cromado</t>
  </si>
  <si>
    <t>6.2. COMP-126230 - MÓVEL PIA (UN)</t>
  </si>
  <si>
    <t>INS-159582</t>
  </si>
  <si>
    <t>6.3. COMP-831765 - MADEIRA PARA SUSTENTAÇÃO DE MÓVEIS (M²)</t>
  </si>
  <si>
    <t>INS-299516</t>
  </si>
  <si>
    <t>7.1. 96358 - PAREDE COM PLACAS DE GESSO ACARTONADO (DRYWALL), PARA USO INTERNO, COM DUAS FACES SIMPLES E ESTRUTURA METÁLICA COM GUIAS SIMPLES, SEM VÃOS. AF_06/2017_P (M2)</t>
  </si>
  <si>
    <t>00037586</t>
  </si>
  <si>
    <t>PINO DE ACO COM ARRUELA CONICA, DIAMETRO ARRUELA = *23* MM E COMP HASTE = *27* MM (ACAO INDIRETA)</t>
  </si>
  <si>
    <t>CENTO</t>
  </si>
  <si>
    <t>00039413</t>
  </si>
  <si>
    <t>CHAPA DE GESSO ACARTONADO, STANDARD (ST), COR BRANCA, E = 12,5 MM, 1200 X 2400 MM (L X C)</t>
  </si>
  <si>
    <t>00039419</t>
  </si>
  <si>
    <t>PERFIL GUIA, FORMATO U, EM ACO ZINCADO, PARA ESTRUTURA PAREDE DRYWALL, E = 0,5 MM, 70 X 3000 MM (L X C)</t>
  </si>
  <si>
    <t>00039422</t>
  </si>
  <si>
    <t>PERFIL MONTANTE, FORMATO C, EM ACO ZINCADO, PARA ESTRUTURA PAREDE DRYWALL, E = 0,5 MM, 70 X 3000 MM (L X C)</t>
  </si>
  <si>
    <t>00039431</t>
  </si>
  <si>
    <t>FITA DE PAPEL MICROPERFURADO, 50 X 150 MM, PARA TRATAMENTO DE JUNTAS DE CHAPA DE GESSO PARA DRYWALL</t>
  </si>
  <si>
    <t>00039432</t>
  </si>
  <si>
    <t>FITA DE PAPEL REFORCADA COM LAMINA DE METAL PARA REFORCO DE CANTOS DE CHAPA DE GESSO PARA DRYWALL</t>
  </si>
  <si>
    <t>00039434</t>
  </si>
  <si>
    <t>MASSA DE REJUNTE EM PO PARA DRYWALL, A BASE DE GESSO, SECAGEM RAPIDA, PARA TRATAMENTO DE JUNTAS DE CHAPA DE GESSO (COM ADICAO DE AGUA)</t>
  </si>
  <si>
    <t>00039435</t>
  </si>
  <si>
    <t>PARAFUSO DRY WALL, EM ACO FOSFATIZADO, CABECA TROMBETA E PONTA AGULHA (TA), COMPRIMENTO 25 MM</t>
  </si>
  <si>
    <t>00039443</t>
  </si>
  <si>
    <t>PARAFUSO DRY WALL, EM ACO ZINCADO, CABECA LENTILHA E PONTA BROCA (LB), LARGURA 4,2 MM, COMPRIMENTO 13 MM</t>
  </si>
  <si>
    <t>88278</t>
  </si>
  <si>
    <t>MONTADOR DE ESTRUTURA METÁLICA COM ENCARGOS COMPLEMENTARES</t>
  </si>
  <si>
    <t>7.2. I043013 - PAINEL LÃ DE VIDRO SEM REVESTIMENTO PSI 40 50x2,40x1,20m (M2)</t>
  </si>
  <si>
    <t>8.1. 87275 - REVESTIMENTO CERÂMICO PARA PAREDES INTERNAS COM PLACAS TIPO ESMALTADA EXTRA DE DIMENSÕES 33X45 CM APLICADAS EM AMBIENTES DE ÁREA MAIOR QUE 5 M² A MEIA ALTURA DAS PAREDES. AF_06/2014 (M2)</t>
  </si>
  <si>
    <t>00000536</t>
  </si>
  <si>
    <t>REVESTIMENTO EM CERAMICA ESMALTADA EXTRA, PEI MENOR OU IGUAL A 3, FORMATO MENOR OU IGUAL A 2025 CM2</t>
  </si>
  <si>
    <t>00001381</t>
  </si>
  <si>
    <t>ARGAMASSA COLANTE AC I PARA CERAMICAS</t>
  </si>
  <si>
    <t>00034357</t>
  </si>
  <si>
    <t>REJUNTE CIMENTICIO, QUALQUER COR</t>
  </si>
  <si>
    <t>88256</t>
  </si>
  <si>
    <t>AZULEJISTA OU LADRILHISTA COM ENCARGOS COMPLEMENTARES</t>
  </si>
  <si>
    <t>8.2. 87251 - REVESTIMENTO CERÂMICO PARA PISO COM PLACAS TIPO ESMALTADA EXTRA DE DIMENSÕES 45X45 CM APLICADA EM AMBIENTES DE ÁREA MAIOR QUE 10 M2. AF_06/2014 (M2)</t>
  </si>
  <si>
    <t>00001287</t>
  </si>
  <si>
    <t>PISO EM CERAMICA ESMALTADA EXTRA, PEI MAIOR OU IGUAL A 4, FORMATO MENOR OU IGUAL A 2025 CM2</t>
  </si>
  <si>
    <t>8.3. 94779 - (COMPOSIÇÃO REPRESENTATIVA) DO SERVIÇO DE CONTRAPISO EM ARGAMASSA TRAÇO 1:4 (CIM E AREIA), EM BETONEIRA 400 L, ESPESSURA 3 CM ÁREAS SECAS E 3 CM ÁREAS MOLHADAS, PARA EDIFICAÇÃO HABITACIONAL MULTIFAMILIAR (PRÉDIO). AF_11/2014 (M2)</t>
  </si>
  <si>
    <t>87630</t>
  </si>
  <si>
    <t>CONTRAPISO EM ARGAMASSA TRAÇO 1:4 (CIMENTO E AREIA), PREPARO MECÂNICO COM BETONEIRA 400 L, APLICADO EM ÁREAS SECAS SOBRE LAJE, ADERIDO, ESPESSURA 3CM. AF_06/2014</t>
  </si>
  <si>
    <t>87745</t>
  </si>
  <si>
    <t>CONTRAPISO EM ARGAMASSA TRAÇO 1:4 (CIMENTO E AREIA), PREPARO MECÂNICO COM BETONEIRA 400 L, APLICADO EM ÁREAS MOLHADAS SOBRE LAJE, ADERIDO, ESPESSURA 3CM. AF_06/2014</t>
  </si>
  <si>
    <t>87755</t>
  </si>
  <si>
    <t>CONTRAPISO EM ARGAMASSA TRAÇO 1:4 (CIMENTO E AREIA), PREPARO MECÂNICO COM BETONEIRA 400 L, APLICADO EM ÁREAS MOLHADAS SOBRE IMPERMEABILIZAÇÃO, ESPESSURA 3CM. AF_06/2014</t>
  </si>
  <si>
    <t>8.4. 98689 - SOLEIRA EM GRANITO, LARGURA 15 CM, ESPESSURA 2,0 CM. AF_06/2018 (M)</t>
  </si>
  <si>
    <t>00020232</t>
  </si>
  <si>
    <t>SOLEIRA EM GRANITO, POLIDO, TIPO ANDORINHA/ QUARTZ/ CASTELO/ CORUMBA OU OUTROS EQUIVALENTES DA REGIAO, L= *15* CM, E=  *2,0* CM</t>
  </si>
  <si>
    <t>00037595</t>
  </si>
  <si>
    <t>ARGAMASSA COLANTE TIPO AC III</t>
  </si>
  <si>
    <t>88274</t>
  </si>
  <si>
    <t>MARMORISTA/GRANITEIRO COM ENCARGOS COMPLEMENTARES</t>
  </si>
  <si>
    <t>9.1. 00039024 - PORTA DE ABRIR EM ALUMÍNIO (87X210CM) COM DIVISÃO HORIZONTAL PARA VIDROS, ACABAMENTO ANODIZADO BRANCO (UN)</t>
  </si>
  <si>
    <t>9.2. 91328 - KIT DE PORTA DE MADEIRA FRISADA, SEMI-OCA (LEVE OU MÉDIA), PADRÃO MÉDIO 60X210CM, ESPESSURA DE 3CM, ITENS INCLUSOS: DOBRADIÇAS, MONTAGEM E INSTALAÇÃO DO BATENTE, SEM FECHADURA - FORNECIMENTO E INSTALAÇÃO. AF_12/2019 (UN)</t>
  </si>
  <si>
    <t>90806</t>
  </si>
  <si>
    <t>BATENTE PARA PORTA DE MADEIRA, FIXAÇÃO COM ARGAMASSA, PADRÃO MÉDIO - FORNECIMENTO E INSTALAÇÃO. AF_12/2019_P</t>
  </si>
  <si>
    <t>91295</t>
  </si>
  <si>
    <t>PORTA DE MADEIRA FRISADA, SEMI-OCA (LEVE OU MÉDIA), 60X210CM, ESPESSURA DE 3CM, INCLUSO DOBRADIÇAS - FORNECIMENTO E INSTALAÇÃO. AF_12/2019</t>
  </si>
  <si>
    <t>100659</t>
  </si>
  <si>
    <t>ALIZAR DE 5X1,5CM PARA PORTA FIXADO COM PREGOS, PADRÃO MÉDIO - FORNECIMENTO E INSTALAÇÃO. AF_12/2019</t>
  </si>
  <si>
    <t>9.3. 91332 - KIT DE PORTA DE MADEIRA FRISADA, SEMI-OCA (LEVE OU MÉDIA), PADRÃO MÉDIO, 80X210CM, ESPESSURA DE 3,5CM, ITENS INCLUSOS: DOBRADIÇAS, MONTAGEM E INSTALAÇÃO DO BATENTE, SEM FECHADURA - FORNECIMENTO E INSTALAÇÃO. AF_12/2019 (UN)</t>
  </si>
  <si>
    <t>91297</t>
  </si>
  <si>
    <t>PORTA DE MADEIRA FRISADA, SEMI-OCA (LEVE OU MÉDIA), 80X210CM, ESPESSURA DE 3,5CM, INCLUSO DOBRADIÇAS - FORNECIMENTO E INSTALAÇÃO. AF_12/2019</t>
  </si>
  <si>
    <t>9.4. 94569 - JANELA DE ALUMÍNIO TIPO MAXIM-AR, COM VIDROS, BATENTE E FERRAGENS. EXCLUSIVE ALIZAR, ACABAMENTO E CONTRAMARCO. FORNECIMENTO E INSTALAÇÃO. AF_12/2019 (M2)</t>
  </si>
  <si>
    <t>00000601</t>
  </si>
  <si>
    <t>JANELA MAXIM AR EM ALUMINIO, 80 X 60 CM (A X L), BATENTE/REQUADRO DE 4 A 14 CM, COM VIDRO, SEM GUARNICAO/ALIZAR</t>
  </si>
  <si>
    <t>00004377</t>
  </si>
  <si>
    <t>PARAFUSO DE ACO ZINCADO COM ROSCA SOBERBA, CABECA CHATA E FENDA SIMPLES, DIAMETRO 4,2 MM, COMPRIMENTO * 32 * MM</t>
  </si>
  <si>
    <t>00039961</t>
  </si>
  <si>
    <t>SILICONE ACETICO USO GERAL INCOLOR 280 G</t>
  </si>
  <si>
    <t>9.5. S071701 - Janela de correr para vidro em alumínio cor branca, linha 25, completa, incl. puxador com tranca, alizar, caixilho, contramarco e vidro temperado 8mm INCOLOR (m2)</t>
  </si>
  <si>
    <t>MATERIAIS</t>
  </si>
  <si>
    <t>CONSUMO</t>
  </si>
  <si>
    <t>VALOR UNITÁRIO</t>
  </si>
  <si>
    <t>CUSTO UNITÁRIO</t>
  </si>
  <si>
    <t>I020503</t>
  </si>
  <si>
    <t>AREIA LAVADA MEDIA</t>
  </si>
  <si>
    <t>I020508</t>
  </si>
  <si>
    <t>CIMENTO PORTLAND CP III - 40</t>
  </si>
  <si>
    <t>I031443</t>
  </si>
  <si>
    <t>JANELA DE CORRER ALUMINIO ANOD. NATURAL LINHA 25/SUPREMA</t>
  </si>
  <si>
    <t>D00394</t>
  </si>
  <si>
    <t>Vidro temperado incolor e=8mm</t>
  </si>
  <si>
    <t>TOTAL MATERIAIS:</t>
  </si>
  <si>
    <t>SERVIÇOS</t>
  </si>
  <si>
    <t>TOTAL SERVIÇOS:</t>
  </si>
  <si>
    <t>Custo Direto Total:</t>
  </si>
  <si>
    <t>10.1. S12716 - Telhamento com telha em aço galvalume, simples, trapezoidal, não pintada, OND17 - 0,50mm, Kingspan- Isoeste ou similar (m2)</t>
  </si>
  <si>
    <t>I07696</t>
  </si>
  <si>
    <t>Massa 3M p/calafetação</t>
  </si>
  <si>
    <t>kg</t>
  </si>
  <si>
    <t>I13481</t>
  </si>
  <si>
    <t>Telha em aço galvalume, simples, trapezoidal, não pintada, TP40 - 0,50mm, Kingspan- Isoeste ou similar</t>
  </si>
  <si>
    <t>I04299S</t>
  </si>
  <si>
    <t>Parafuso zincado rosca soberba, cabeca sextavada, 5/16 " x 110 mm, para fixacao de telha em madeira</t>
  </si>
  <si>
    <t>10.2. S12816 - PLACA CIMENTÍCIA E =10MM, PARA FECHAMENTO DA FACHADA (1 LADO/FACE), JUNTAS APARENTES, FIXADA EM ESTRUTURA METALICA, EXCLUSIVE ESTA (FORNECIMENTO E ASSENTAMENTO) (m2)</t>
  </si>
  <si>
    <t>I13531</t>
  </si>
  <si>
    <t>Parafuso 4,2 x 32mm, auto-brocante com asa</t>
  </si>
  <si>
    <t>I13552</t>
  </si>
  <si>
    <t>Cordão delimitador para junta de placa cimentícia</t>
  </si>
  <si>
    <t>m</t>
  </si>
  <si>
    <t>I13553</t>
  </si>
  <si>
    <t>Adesivo selante impermeável PU Selamax Brasilit ou similar</t>
  </si>
  <si>
    <t>I11062S</t>
  </si>
  <si>
    <t>Placa cimenticia lisa e = 10 mm, de 1,20 x 3,00 m (sem amianto)</t>
  </si>
  <si>
    <t>88261</t>
  </si>
  <si>
    <t>CARPINTEIRO DE ESQUADRIA COM ENCARGOS COMPLEMENTARES</t>
  </si>
  <si>
    <t>10.3. 94231 - RUFO EM CHAPA DE AÇO GALVANIZADO NÚMERO 24, CORTE DE 25 CM, INCLUSO TRANSPORTE VERTICAL. AF_07/2019 (M)</t>
  </si>
  <si>
    <t>00000142</t>
  </si>
  <si>
    <t>SELANTE ELASTICO MONOCOMPONENTE A BASE DE POLIURETANO (PU) PARA JUNTAS DIVERSAS</t>
  </si>
  <si>
    <t>310ML</t>
  </si>
  <si>
    <t>00005061</t>
  </si>
  <si>
    <t>PREGO DE ACO POLIDO COM CABECA 18 X 27 (2 1/2 X 10)</t>
  </si>
  <si>
    <t>00005104</t>
  </si>
  <si>
    <t>REBITE DE ALUMINIO VAZADO DE REPUXO, 3,2 X 8 MM (1KG = 1025 UNIDADES)</t>
  </si>
  <si>
    <t>00013388</t>
  </si>
  <si>
    <t>SOLDA EM BARRA DE ESTANHO-CHUMBO 50/50</t>
  </si>
  <si>
    <t>00040873</t>
  </si>
  <si>
    <t>RUFO INTERNO/EXTERNO DE CHAPA DE ACO GALVANIZADA NUM 24, CORTE 25 CM</t>
  </si>
  <si>
    <t>88323</t>
  </si>
  <si>
    <t>TELHADISTA COM ENCARGOS COMPLEMENTARES</t>
  </si>
  <si>
    <t>93281</t>
  </si>
  <si>
    <t>GUINCHO ELÉTRICO DE COLUNA, CAPACIDADE 400 KG, COM MOTO FREIO, MOTOR TRIFÁSICO DE 1,25 CV - CHP DIURNO. AF_03/2016</t>
  </si>
  <si>
    <t>93282</t>
  </si>
  <si>
    <t>GUINCHO ELÉTRICO DE COLUNA, CAPACIDADE 400 KG, COM MOTO FREIO, MOTOR TRIFÁSICO DE 1,25 CV - CHI DIURNO. AF_03/2016</t>
  </si>
  <si>
    <t>10.4. 94229 - CALHA EM CHAPA DE AÇO GALVANIZADO NÚMERO 24, DESENVOLVIMENTO DE 100 CM, INCLUSO TRANSPORTE VERTICAL. AF_07/2019 (M)</t>
  </si>
  <si>
    <t>00040784</t>
  </si>
  <si>
    <t>CALHA QUADRADA DE CHAPA DE ACO GALVANIZADA NUM 24, CORTE 100 CM</t>
  </si>
  <si>
    <t>11.1. 96135 - APLICAÇÃO MANUAL DE MASSA ACRÍLICA EM PAREDES EXTERNAS DE CASAS, DUAS DEMÃOS. AF_05/2017 (M2)</t>
  </si>
  <si>
    <t>00003767</t>
  </si>
  <si>
    <t>LIXA EM FOLHA PARA PAREDE OU MADEIRA, NUMERO 120 (COR VERMELHA)</t>
  </si>
  <si>
    <t>00004056</t>
  </si>
  <si>
    <t>!EM PROCESSO DE DESATIVACAO!MASSA ACRILICA PARA PAREDES INTERIOR/EXTERIOR</t>
  </si>
  <si>
    <t>GL</t>
  </si>
  <si>
    <t>11.2. 88489 - APLICAÇÃO MANUAL DE PINTURA COM TINTA ACRÍLICA SEMI-BRILHO NA COR BRANCO GELO EM PAREDES, DUAS DEMÃOS.  (M2)</t>
  </si>
  <si>
    <t>I006248</t>
  </si>
  <si>
    <t>TINTA ACRILICA ILUMINA SEMI-BRILHO SUVINIL (LATA 18 LITROS)</t>
  </si>
  <si>
    <t>11.3. 100762 - PINTURA COM TINTA ALQUÍDICA DE ACABAMENTO (ESMALTE SINTÉTICO FOSCO) APLICADA A ROLO OU PINCEL SOBRE SUPERFÍCIES METÁLICAS (EXCETO PERFIL) EXECUTADO EM OBRA (02 DEMÃOS). AF_01/2020 (M2)</t>
  </si>
  <si>
    <t>00007288</t>
  </si>
  <si>
    <t>TINTA ESMALTE SINTETICO PREMIUM FOSCO</t>
  </si>
  <si>
    <t>12.1. 91940 - CAIXA RETANGULAR 4" X 2" MÉDIA (1,30 M DO PISO), PVC, INSTALADA EM PAREDE - FORNECIMENTO E INSTALAÇÃO. AF_12/2015 (UN)</t>
  </si>
  <si>
    <t>00001872</t>
  </si>
  <si>
    <t>CAIXA DE PASSAGEM, EM PVC, DE 4" X 2", PARA ELETRODUTO FLEXIVEL CORRUGADO</t>
  </si>
  <si>
    <t>88247</t>
  </si>
  <si>
    <t>AUXILIAR DE ELETRICISTA COM ENCARGOS COMPLEMENTARES</t>
  </si>
  <si>
    <t>88264</t>
  </si>
  <si>
    <t>ELETRICISTA COM ENCARGOS COMPLEMENTARES</t>
  </si>
  <si>
    <t>88629</t>
  </si>
  <si>
    <t>ARGAMASSA TRAÇO 1:3 (EM VOLUME DE CIMENTO E AREIA MÉDIA ÚMIDA), PREPARO MANUAL. AF_08/2019</t>
  </si>
  <si>
    <t>12.2. 91937 - CAIXA OCTOGONAL 3" X 3", PVC, INSTALADA EM LAJE - FORNECIMENTO E INSTALAÇÃO. AF_12/2015 (UN)</t>
  </si>
  <si>
    <t>00001871</t>
  </si>
  <si>
    <t>CAIXA OCTOGONAL DE FUNDO MOVEL, EM PVC, DE 3" X 3", PARA ELETRODUTO FLEXIVEL CORRUGADO</t>
  </si>
  <si>
    <t>12.3. 91936 - CAIXA OCTOGONAL 4" X 4", PVC, INSTALADA EM LAJE - FORNECIMENTO E INSTALAÇÃO. AF_12/2015 (UN)</t>
  </si>
  <si>
    <t>00012001</t>
  </si>
  <si>
    <t>CAIXA OCTOGONAL DE FUNDO MOVEL, EM PVC, DE 4" X 4", PARA ELETRODUTO FLEXIVEL CORRUGADO</t>
  </si>
  <si>
    <t>12.4. 061255 - CONDULETE PVC 6 ENTRADAS 1" (UN)</t>
  </si>
  <si>
    <t>I061459</t>
  </si>
  <si>
    <t>CAIXA DE SOBREPOR CONDULETE TOP 6 ENTRADAS 1"</t>
  </si>
  <si>
    <t>12.5. 91880 - LUVA PARA ELETRODUTO, PVC, ROSCÁVEL, DN 32 MM (1"), PARA CIRCUITOS TERMINAIS, INSTALADA EM LAJE - FORNECIMENTO E INSTALAÇÃO. AF_12/2015 (UN)</t>
  </si>
  <si>
    <t>00001892</t>
  </si>
  <si>
    <t>LUVA EM PVC RIGIDO ROSCAVEL, DE 1", PARA ELETRODUTO</t>
  </si>
  <si>
    <t>12.6. 93013 - LUVA PARA ELETRODUTO, PVC, ROSCÁVEL, DN 50 MM (1 1/2") - FORNECIMENTO E INSTALAÇÃO. AF_12/2015 (UN)</t>
  </si>
  <si>
    <t>00001893</t>
  </si>
  <si>
    <t>LUVA EM PVC RIGIDO ROSCAVEL, DE 1 1/2", PARA ELETRODUTO</t>
  </si>
  <si>
    <t>12.7. 00011950 - BUCHA DE NYLON SEM ABA S6, COM PARAFUSO DE 4,20 X 40 MM EM ACO ZINCADO COM ROSCA SOBERBA, CABECA CHATA E FENDA PHILLIPS (UN)</t>
  </si>
  <si>
    <t>12.8. 91946 - PLACA cega DE ENCAIXE para caixa 4" X 2", incluindo SUPORTE PARAFUSADO- FORNECIMENTO E INSTALAÇÃO (UN)</t>
  </si>
  <si>
    <t>00038099</t>
  </si>
  <si>
    <t>SUPORTE DE FIXACAO PARA ESPELHO / PLACA 4" X 2", PARA 3 MODULOS, PARA INSTALACAO DE TOMADAS E INTERRUPTORES (SOMENTE SUPORTE)</t>
  </si>
  <si>
    <t>00038091</t>
  </si>
  <si>
    <t>ESPELHO / PLACA CEGA 4" X 2", PARA INSTALACAO DE TOMADAS E INTERRUPTORES</t>
  </si>
  <si>
    <t>12.9. 91924 - CABO DE COBRE FLEXÍVEL ISOLADO, 1,5 MM², ANTI-CHAMA 450/750 V, PARA CIRCUITOS TERMINAIS - FORNECIMENTO E INSTALAÇÃO. AF_12/2015 (M)</t>
  </si>
  <si>
    <t>00001013</t>
  </si>
  <si>
    <t>CABO DE COBRE, FLEXIVEL, CLASSE 4 OU 5, ISOLACAO EM PVC/A, ANTICHAMA BWF-B, 1 CONDUTOR, 450/750 V, SECAO NOMINAL 1,5 MM2</t>
  </si>
  <si>
    <t>00021127</t>
  </si>
  <si>
    <t>FITA ISOLANTE ADESIVA ANTICHAMA, USO ATE 750 V, EM ROLO DE 19 MM X 5 M</t>
  </si>
  <si>
    <t>12.10. 91926 - CABO DE COBRE FLEXÍVEL ISOLADO, 2,5 MM², ANTI-CHAMA 450/750 V, PARA CIRCUITOS TERMINAIS - FORNECIMENTO E INSTALAÇÃO. AF_12/2015 (M)</t>
  </si>
  <si>
    <t>00001014</t>
  </si>
  <si>
    <t>CABO DE COBRE, FLEXIVEL, CLASSE 4 OU 5, ISOLACAO EM PVC/A, ANTICHAMA BWF-B, 1 CONDUTOR, 450/750 V, SECAO NOMINAL 2,5 MM2</t>
  </si>
  <si>
    <t>12.11. 92979 - CABO DE COBRE FLEXÍVEL ISOLADO, 10 MM², ANTI-CHAMA 450/750 V, PARA DISTRIBUIÇÃO - FORNECIMENTO E INSTALAÇÃO. AF_12/2015 (M)</t>
  </si>
  <si>
    <t>00000980</t>
  </si>
  <si>
    <t>CABO DE COBRE, FLEXIVEL, CLASSE 4 OU 5, ISOLACAO EM PVC/A, ANTICHAMA BWF-B, 1 CONDUTOR, 450/750 V, SECAO NOMINAL 10 MM2</t>
  </si>
  <si>
    <t>12.12. 43096 - CAIXA DE PASSAGEM ELETRICA DE PAREDE, DE EMBUTIR, EM TERMOPLASTICO / PVC, COM TAMPA APARAFUSADA, DIMENSOES 400 X 400 X *120* MM (UN)</t>
  </si>
  <si>
    <t>00043096</t>
  </si>
  <si>
    <t>12.13. 83366 - CAIXA DE PASSAGEM ELÉTRICA DE PAREDE, DE SOBREPOR, EM TERMOPLÁSTICO / PVC, COM TAMPA APARAFUSA, DIMENSÕES 200 X 200 X *100* MM (UN)</t>
  </si>
  <si>
    <t>00043098</t>
  </si>
  <si>
    <t>CAIXA DE PASSAGEM ELETRICA DE PAREDE, DE SOBREPOR, EM TERMOPLASTICO / PVC, COM TAMPA APARAFUSA, DIMENSOES 200 X 200 X *100* MM</t>
  </si>
  <si>
    <t>12.14. 91953 - INTERRUPTOR SIMPLES (1 MÓDULO), 10A/250V, INCLUINDO SUPORTE E PLACA - FORNECIMENTO E INSTALAÇÃO. AF_12/2015 (UN)</t>
  </si>
  <si>
    <t>SUPORTE PARAFUSADO COM PLACA DE ENCAIXE 4" X 2" MÉDIO (1,30 M DO PISO) PARA PONTO ELÉTRICO - FORNECIMENTO E INSTALAÇÃO. AF_12/2015</t>
  </si>
  <si>
    <t>91952</t>
  </si>
  <si>
    <t>INTERRUPTOR SIMPLES (1 MÓDULO), 10A/250V, SEM SUPORTE E SEM PLACA - FORNECIMENTO E INSTALAÇÃO. AF_12/2015</t>
  </si>
  <si>
    <t>12.15. 91959 - INTERRUPTOR SIMPLES (2 MÓDULOS), 10A/250V, INCLUINDO SUPORTE E PLACA - FORNECIMENTO E INSTALAÇÃO. AF_12/2015 (UN)</t>
  </si>
  <si>
    <t>91958</t>
  </si>
  <si>
    <t>INTERRUPTOR SIMPLES (2 MÓDULOS), 10A/250V, SEM SUPORTE E SEM PLACA - FORNECIMENTO E INSTALAÇÃO. AF_12/2015</t>
  </si>
  <si>
    <t>12.16. 91996 - TOMADA MÉDIA DE EMBUTIR (1 MÓDULO), 2P+T 10 A, INCLUINDO SUPORTE E PLACA - FORNECIMENTO E INSTALAÇÃO. AF_12/2015 (UN)</t>
  </si>
  <si>
    <t>91994</t>
  </si>
  <si>
    <t>TOMADA MÉDIA DE EMBUTIR (1 MÓDULO), 2P+T 10 A, SEM SUPORTE E SEM PLACA - FORNECIMENTO E INSTALAÇÃO. AF_12/2015</t>
  </si>
  <si>
    <t>12.17. 91997 - TOMADA MÉDIA DE EMBUTIR (1 MÓDULO), 2P+T 20 A, INCLUINDO SUPORTE E PLACA - FORNECIMENTO E INSTALAÇÃO. AF_12/2015 (UN)</t>
  </si>
  <si>
    <t>91995</t>
  </si>
  <si>
    <t>TOMADA MÉDIA DE EMBUTIR (1 MÓDULO), 2P+T 20 A, SEM SUPORTE E SEM PLACA - FORNECIMENTO E INSTALAÇÃO. AF_12/2015</t>
  </si>
  <si>
    <t>12.18. 92013 - TOMADA MÉDIA DE EMBUTIR (3 MÓDULOS), 2P+T 20 A, INCLUINDO SUPORTE E PLACA - FORNECIMENTO E INSTALAÇÃO. AF_12/2015 (UN)</t>
  </si>
  <si>
    <t>92011</t>
  </si>
  <si>
    <t>TOMADA MÉDIA DE EMBUTIR (3 MÓDULOS), 2P+T 20 A, SEM SUPORTE E SEM PLACA - FORNECIMENTO E INSTALAÇÃO. AF_12/2015</t>
  </si>
  <si>
    <t>12.19. 97598 - SENSOR DE PRESENÇA SEM FOTOCÉLULA, FIXAÇÃO EM TETO - FORNECIMENTO E INSTALAÇÃO. AF_02/2020 (UN)</t>
  </si>
  <si>
    <t>00039395</t>
  </si>
  <si>
    <t>SENSOR DE PRESENCA BIVOLT DE TETO SEM FOTOCELULA PARA QUALQUER TIPO DE LAMPADA POTENCIA MAXIMA *900* W, USO INTERNO</t>
  </si>
  <si>
    <t>12.20. 93653 - DISJUNTOR MONOPOLAR TIPO DIN, CORRENTE NOMINAL DE 10A - FORNECIMENTO E INSTALAÇÃO. AF_04/2016 (UN)</t>
  </si>
  <si>
    <t>00001570</t>
  </si>
  <si>
    <t>TERMINAL A COMPRESSAO EM COBRE ESTANHADO PARA CABO 2,5 MM2, 1 FURO E 1 COMPRESSAO, PARA PARAFUSO DE FIXACAO M5</t>
  </si>
  <si>
    <t>00034653</t>
  </si>
  <si>
    <t>DISJUNTOR TIPO DIN/IEC, MONOPOLAR DE 6  ATE  32A</t>
  </si>
  <si>
    <t>12.21. 93654 - DISJUNTOR MONOPOLAR TIPO DIN, CORRENTE NOMINAL DE 16A - FORNECIMENTO E INSTALAÇÃO. AF_04/2016 (UN)</t>
  </si>
  <si>
    <t>12.22. 93655 - DISJUNTOR MONOPOLAR TIPO DIN, CORRENTE NOMINAL DE 20A - FORNECIMENTO E INSTALAÇÃO. AF_04/2016 (UN)</t>
  </si>
  <si>
    <t>00001571</t>
  </si>
  <si>
    <t>TERMINAL A COMPRESSAO EM COBRE ESTANHADO PARA CABO 4 MM2, 1 FURO E 1 COMPRESSAO, PARA PARAFUSO DE FIXACAO M5</t>
  </si>
  <si>
    <t>12.23. 93662 - DISJUNTOR BIPOLAR TIPO DIN, CORRENTE NOMINAL DE 20A - FORNECIMENTO E INSTALAÇÃO. AF_04/2016 (UN)</t>
  </si>
  <si>
    <t>00034616</t>
  </si>
  <si>
    <t>DISJUNTOR TIPO DIN/IEC, BIPOLAR DE 6 ATE 32A</t>
  </si>
  <si>
    <t>12.24. 93673 - DISJUNTOR TRIPOLAR TIPO DIN, CORRENTE NOMINAL DE 50A - FORNECIMENTO E INSTALAÇÃO. AF_04/2016 (UN)</t>
  </si>
  <si>
    <t>00001575</t>
  </si>
  <si>
    <t>TERMINAL A COMPRESSAO EM COBRE ESTANHADO PARA CABO 16 MM2, 1 FURO E 1 COMPRESSAO, PARA PARAFUSO DE FIXACAO M6</t>
  </si>
  <si>
    <t>00034709</t>
  </si>
  <si>
    <t>DISJUNTOR TIPO DIN/IEC, TRIPOLAR DE 10 ATE 50A</t>
  </si>
  <si>
    <t>12.25. 91847 - ELETRODUTO FLEXÍVEL CORRUGADO REFORÇADO, PVC, DN 32 MM (1"), PARA CIRCUITOS TERMINAIS, INSTALADO EM LAJE - FORNECIMENTO E INSTALAÇÃO. AF_12/2015 (M)</t>
  </si>
  <si>
    <t>00039245</t>
  </si>
  <si>
    <t>ELETRODUTO PVC FLEXIVEL CORRUGADO, REFORCADO, COR LARANJA, DE 32 MM, PARA LAJES E PISOS</t>
  </si>
  <si>
    <t>12.26. 91845 - ELETRODUTO FLEXÍVEL CORRUGADO REFORÇADO, PVC, DN 25 MM (3/4"), PARA CIRCUITOS TERMINAIS, INSTALADO EM LAJE - FORNECIMENTO E INSTALAÇÃO. AF_12/2015 (M)</t>
  </si>
  <si>
    <t>00039244</t>
  </si>
  <si>
    <t>ELETRODUTO PVC FLEXIVEL CORRUGADO, REFORCADO, COR LARANJA, DE 25 MM, PARA LAJES E PISOS</t>
  </si>
  <si>
    <t>12.27. PGJ.SE.IE-P00046 - ABRACADEIRA EM ACO PARA AMARRACAO DE ELETRODUTOS, TIPO D, COM 1 1/2" E PARAFUSO DE FIXACAO  (UN)</t>
  </si>
  <si>
    <t>00000394</t>
  </si>
  <si>
    <t>ABRACADEIRA EM ACO PARA AMARRACAO DE ELETRODUTOS, TIPO D, COM 1 1/2" E PARAFUSO DE FIXACAO</t>
  </si>
  <si>
    <t>12.28. PGJ.SE.IE-P00047 - ABRACADEIRA EM ACO PARA AMARRACAO DE ELETRODUTOS, TIPO D, COM 2" E CUNHA DE FIXACAO  (UN)</t>
  </si>
  <si>
    <t>00039132</t>
  </si>
  <si>
    <t>ABRACADEIRA EM ACO PARA AMARRACAO DE ELETRODUTOS, TIPO D, COM 2" E CUNHA DE FIXACAO</t>
  </si>
  <si>
    <t>12.29. 91868 - ELETRODUTO RÍGIDO ROSCÁVEL, PVC, DN 32 MM (1"), PARA CIRCUITOS TERMINAIS, INSTALADO EM LAJE - FORNECIMENTO E INSTALAÇÃO. AF_12/2015 (M)</t>
  </si>
  <si>
    <t>00002685</t>
  </si>
  <si>
    <t>ELETRODUTO DE PVC RIGIDO ROSCAVEL DE 1 ", SEM LUVA</t>
  </si>
  <si>
    <t>12.30. 91867 - ELETRODUTO RÍGIDO ROSCÁVEL, PVC, DN 25 MM (3/4"), PARA CIRCUITOS TERMINAIS, INSTALADO EM LAJE - FORNECIMENTO E INSTALAÇÃO. AF_12/2015 (M)</t>
  </si>
  <si>
    <t>00002674</t>
  </si>
  <si>
    <t>ELETRODUTO DE PVC RIGIDO ROSCAVEL DE 3/4 ", SEM LUVA</t>
  </si>
  <si>
    <t>12.31. 93008 - ELETRODUTO RÍGIDO ROSCÁVEL, PVC, DN 50 MM (1 1/2") - FORNECIMENTO E INSTALAÇÃO. AF_12/2015 (M)</t>
  </si>
  <si>
    <t>00002680</t>
  </si>
  <si>
    <t>ELETRODUTO DE PVC RIGIDO ROSCAVEL DE 1 1/2 ", SEM LUVA</t>
  </si>
  <si>
    <t>12.32. 93009 - ELETRODUTO RÍGIDO ROSCÁVEL, PVC, DN 60 MM (2") - FORNECIMENTO E INSTALAÇÃO. AF_12/2015 (M)</t>
  </si>
  <si>
    <t>00002681</t>
  </si>
  <si>
    <t>ELETRODUTO DE PVC RIGIDO ROSCAVEL DE 2 ", SEM LUVA</t>
  </si>
  <si>
    <t>12.33. 97599 - LUMINÁRIA DE EMERGÊNCIA, COM 30 LÂMPADAS LED DE 2 W, SEM REATOR - FORNECIMENTO E INSTALAÇÃO. AF_02/2020 (UN)</t>
  </si>
  <si>
    <t>00038774</t>
  </si>
  <si>
    <t>LUMINARIA DE EMERGENCIA 30 LEDS, POTENCIA 2 W, BATERIA DE LITIO, AUTONOMIA DE 6 HORAS</t>
  </si>
  <si>
    <t>12.34. PGJ.SE.IE-P00002 - LUMINÁRIA DE EMBUTIR EM CHAPA DE AÇO COM ALETAS INCLUSIVE 4 LÂMPADAS TUBOLED 10 W (UN)</t>
  </si>
  <si>
    <t>INS-580801</t>
  </si>
  <si>
    <t>Luminária de embutir aletada com 4 lâmpadas TuboLED de 10W</t>
  </si>
  <si>
    <t>12.35. 100902 - LÂMPADA TUBULAR LED DE 9/10 W, BASE G13 - FORNECIMENTO E INSTALAÇÃO. AF_02/2020_P (UN)</t>
  </si>
  <si>
    <t>00012295</t>
  </si>
  <si>
    <t>SOQUETE DE BAQUELITE BASE E27, PARA LAMPADAS</t>
  </si>
  <si>
    <t>00039386</t>
  </si>
  <si>
    <t>LAMPADA LED TUBULAR BIVOLT 9/10 W, BASE G13</t>
  </si>
  <si>
    <t>12.36. S12091 - LUMINÁRIA TIPO PAINEL LED ATÉ 50W, DE EMBUTIR - fornecimento e instalação (un)</t>
  </si>
  <si>
    <t>PGJ.MA.IE-S12091</t>
  </si>
  <si>
    <t>Luminária painel Led 50w, Embutir 6000k</t>
  </si>
  <si>
    <t>12.37. PGJS.IE.42 - QUADRO DE MEDIÇÃO TRIFÁSICO EM ACRÍLICO, PARA USO EXTERNO, PADRÃO CEMAR, INCLUSIVE ATERRAMENTO FUNCIONAL - FORNECIMENTO E INSTALAÇÃO (UN)</t>
  </si>
  <si>
    <t>PGJM.IE.42</t>
  </si>
  <si>
    <t>CAIXA DE MEDIÇÃO E PROTEÇÃO EM ACRÍLICO TRIFÁSICA - PADRÃO CEMAR</t>
  </si>
  <si>
    <t>00001598</t>
  </si>
  <si>
    <t>CONECTOR DE ALUMINIO TIPO PRENSA CABO, BITOLA 1/2", PARA CABOS DE DIAMETRO DE 12,5 A 15 MM</t>
  </si>
  <si>
    <t>00002673</t>
  </si>
  <si>
    <t>ELETRODUTO DE PVC RIGIDO ROSCAVEL DE 1/2 ", SEM LUVA</t>
  </si>
  <si>
    <t>00003379</t>
  </si>
  <si>
    <t>!EM PROCESSO DE DESATIVACAO! HASTE DE ATERRAMENTO EM ACO COM 3,00 M DE COMPRIMENTO E DN = 5/8", REVESTIDA COM BAIXA CAMADA DE COBRE, SEM CONECTOR</t>
  </si>
  <si>
    <t>00000392</t>
  </si>
  <si>
    <t>ABRACADEIRA EM ACO PARA AMARRACAO DE ELETRODUTOS, TIPO D, COM 1/2" E PARAFUSO DE FIXACAO</t>
  </si>
  <si>
    <t>00004350</t>
  </si>
  <si>
    <t>BUCHA DE NYLON, DIAMETRO DO FURO 8 MM, COMPRIMENTO 40 MM, COM PARAFUSO DE ROSCA SOBERBA, CABECA CHATA, FENDA SIMPLES, 4,8 X 50 MM</t>
  </si>
  <si>
    <t>00000442</t>
  </si>
  <si>
    <t>PARAFUSO FRANCES M16 EM ACO GALVANIZADO, COMPRIMENTO = 45 MM, DIAMETRO = 16 MM, CABECA ABAULADA</t>
  </si>
  <si>
    <t>00007568</t>
  </si>
  <si>
    <t>BUCHA DE NYLON SEM ABA S10, COM PARAFUSO DE 6,10 X 65 MM EM ACO ZINCADO COM ROSCA SOBERBA, CABECA CHATA E FENDA PHILLIPS</t>
  </si>
  <si>
    <t>00000982</t>
  </si>
  <si>
    <t>CABO DE COBRE, FLEXIVEL, CLASSE 4 OU 5, ISOLACAO EM PVC/A, ANTICHAMA BWF-B, 1 CONDUTOR, 450/750 V, SECAO NOMINAL 6 MM2</t>
  </si>
  <si>
    <t>061509</t>
  </si>
  <si>
    <t>BUCHA E ARRUELA 1.1/4"</t>
  </si>
  <si>
    <t>CJ</t>
  </si>
  <si>
    <t>059086</t>
  </si>
  <si>
    <t>BUCHA E ARRUELA 1/2"</t>
  </si>
  <si>
    <t>12.38. 74131/005 - QUADRO DE DISTRIBUICAO DE ENERGIA DE EMBUTIR, EM CHAPA METALICA, PARA 24 DISJUNTORES TERMOMAGNETICOS MONOPOLARES, COM BARRAMENTO TRIFASICO E NEUTRO, FORNECIMENTO E INSTALACAO (UN)</t>
  </si>
  <si>
    <t>00012039</t>
  </si>
  <si>
    <t>QUADRO DE DISTRIBUICAO COM BARRAMENTO TRIFASICO, DE EMBUTIR, EM CHAPA DE ACO GALVANIZADO, PARA 24 DISJUNTORES DIN, 100 A</t>
  </si>
  <si>
    <t>12.39. 00039758 - QUADRO DE DISTRIBUICAO COM BARRAMENTO TRIFASICO, DE SOBREPOR, EM CHAPA DE ACO GALVANIZADO, PARA 30 DISJUNTORES DIN, 100 A (UN)</t>
  </si>
  <si>
    <t>12.40. 96974 - CORDOALHA DE COBRE NU 50 MM², NÃO ENTERRADA, COM ISOLADOR - FORNECIMENTO E INSTALAÇÃO. AF_12/2017 (M)</t>
  </si>
  <si>
    <t>00000867</t>
  </si>
  <si>
    <t>CABO DE COBRE NU 50 MM2 MEIO-DURO</t>
  </si>
  <si>
    <t>98463</t>
  </si>
  <si>
    <t>SUPORTE ISOLADOR PARA CORDOALHA DE COBRE - FORNECIMENTO E INSTALAÇÃO. AF_12/2017</t>
  </si>
  <si>
    <t>12.41. 96985 - HASTE DE ATERRAMENTO 5/8 PARA SPDA - FORNECIMENTO E INSTALAÇÃO. AF_12/2017 (UN)</t>
  </si>
  <si>
    <t>12.42. SBC - TERMINAL AEREO ACO 5/16 COM 250 MM PARA ATERRAMENTO (UN)</t>
  </si>
  <si>
    <t>I078370</t>
  </si>
  <si>
    <t>TERMINAL AEREO H = 25cm 3/8"</t>
  </si>
  <si>
    <t>12.43. C3489 - CAIXA DE INSPEÇÃO EM ALVENARIA (300x300 MM), INCLUSIVE TAMPA REFORÇADA EM FERRO FUNDIDO (300 X 300 MM)  (UN)</t>
  </si>
  <si>
    <t>I8525</t>
  </si>
  <si>
    <t>TAMPA PARA CAIXA DE INSPEÇÃO DE TERRA EM FERRO FUNDIDO 300mm</t>
  </si>
  <si>
    <t>C0076</t>
  </si>
  <si>
    <t>ALVENARIA DE TIJOLO COMUM C/ARGAMASSA MISTA DE CAL HIDRATADA 1:2:8 ESP=10 cm</t>
  </si>
  <si>
    <t>C0218</t>
  </si>
  <si>
    <t>ARMADURA CA-60 MÉDIA D= 6,4 A 9,5mm</t>
  </si>
  <si>
    <t>C0838</t>
  </si>
  <si>
    <t>CONCRETO P/VIBR., FCK 10 MPa COM AGREGADO ADQUIRIDO</t>
  </si>
  <si>
    <t>C0840</t>
  </si>
  <si>
    <t>CONCRETO P/VIBR., FCK 15 MPa COM AGREGADO ADQUIRIDO</t>
  </si>
  <si>
    <t>C2827</t>
  </si>
  <si>
    <t>FORMA PLANA CHAPA COMPENSADA RESINADA, ESP.= 10mm UTIL. 3X</t>
  </si>
  <si>
    <t>C3409</t>
  </si>
  <si>
    <t>REBOCO C/ ARGAMASSA DE CIMENTO E AREIA S/ PENEIRAR, TRAÇO 1:4</t>
  </si>
  <si>
    <t>13.1. 053702 - CAIXA INSPECAO EM CONCRETO PARA ATERRAMENTO E PARA RAIOS DIAMETRO = 300 MM x 300mm, incluindo tampão em ferro fundido - fornecimento e instalação (UN)</t>
  </si>
  <si>
    <t>00034641</t>
  </si>
  <si>
    <t>CAIXA DE ATERRAMENTO EM CONCRETO PRÃ?-MOLDADO, DIAMETRO DE 0,30 M E ALTURA DE 0,35 M, SEM FUNDO E COM TAMPA</t>
  </si>
  <si>
    <t>078032</t>
  </si>
  <si>
    <t>TAMPA DE FERRO FUNDIDO 300MM PARA CAIXA DE ATERRAMENTO</t>
  </si>
  <si>
    <t>13.2. 078031 - CAIXA DE INSPECAO PVC SUSPENSA PARA ATERRAMENTO (UN)</t>
  </si>
  <si>
    <t>I099250</t>
  </si>
  <si>
    <t>ELETRICISTA</t>
  </si>
  <si>
    <t>I099806</t>
  </si>
  <si>
    <t>AJUDANTE DE ELETRICISTA</t>
  </si>
  <si>
    <t>I077114</t>
  </si>
  <si>
    <t>CAIXA DE INSPECAO SUSPENSA EM POLIPROPILENO REF PRT-960 PARA ATERRAMENTO</t>
  </si>
  <si>
    <t>13.3. 96985 - HASTE DE ATERRAMENTO 5/8 PARA SPDA - FORNECIMENTO E INSTALAÇÃO. AF_12/2017 (UN)</t>
  </si>
  <si>
    <t>13.4. S08316 - Terminal aéreo 3/8" x 250mm em aço galv, com fixação horizontal, ref: TEL 044 ou similar - fornecimento (un)</t>
  </si>
  <si>
    <t>I08494</t>
  </si>
  <si>
    <t>Terminal aéreo 3/8" x 25cm ref.TEL 044 ou similar</t>
  </si>
  <si>
    <t>13.5. 96977 - CORDOALHA DE COBRE NU 50 MM², ENTERRADA, SEM ISOLADOR - FORNECIMENTO E INSTALAÇÃO. AF_12/2017 (M)</t>
  </si>
  <si>
    <t>14.1. 91784 - (COMPOSIÇÃO REPRESENTATIVA) DO SERVIÇO DE INSTALAÇÃO DE TUBOS DE PVC, SOLDÁVEL, ÁGUA FRIA, DN 20 MM (INSTALADO EM RAMAL, SUB-RAMAL OU RAMAL DE DISTRIBUIÇÃO), INCLUSIVE CONEXÕES, CORTES E FIXAÇÕES, PARA PRÉDIOS. AF_10/2015 (M)</t>
  </si>
  <si>
    <t>89355</t>
  </si>
  <si>
    <t>TUBO, PVC, SOLDÁVEL, DN 20MM, INSTALADO EM RAMAL OU SUB-RAMAL DE ÁGUA - FORNECIMENTO E INSTALAÇÃO. AF_12/2014</t>
  </si>
  <si>
    <t>89371</t>
  </si>
  <si>
    <t>LUVA, PVC, SOLDÁVEL, DN 20MM, INSTALADO EM RAMAL OU SUB-RAMAL DE ÁGUA - FORNECIMENTO E INSTALAÇÃO. AF_12/2014</t>
  </si>
  <si>
    <t>89373</t>
  </si>
  <si>
    <t>LUVA DE REDUÇÃO, PVC, SOLDÁVEL, DN 25MM X 20MM, INSTALADO EM RAMAL OU SUB-RAMAL DE ÁGUA - FORNECIMENTO E INSTALAÇÃO. AF_12/2014</t>
  </si>
  <si>
    <t>89374</t>
  </si>
  <si>
    <t>LUVA COM BUCHA DE LATÃO, PVC, SOLDÁVEL, DN 20MM X 1/2?, INSTALADO EM RAMAL OU SUB-RAMAL DE ÁGUA - FORNECIMENTO E INSTALAÇÃO. AF_12/2014</t>
  </si>
  <si>
    <t>89376</t>
  </si>
  <si>
    <t>ADAPTADOR CURTO COM BOLSA E ROSCA PARA REGISTRO, PVC, SOLDÁVEL, DN 20MM X 1/2?, INSTALADO EM RAMAL OU SUB-RAMAL DE ÁGUA - FORNECIMENTO E INSTALAÇÃO. AF_12/2014</t>
  </si>
  <si>
    <t>89393</t>
  </si>
  <si>
    <t>TE, PVC, SOLDÁVEL, DN 20MM, INSTALADO EM RAMAL OU SUB-RAMAL DE ÁGUA - FORNECIMENTO E INSTALAÇÃO. AF_12/2014</t>
  </si>
  <si>
    <t>89397</t>
  </si>
  <si>
    <t>TÊ DE REDUÇÃO, PVC, SOLDÁVEL, DN 25MM X 20MM, INSTALADO EM RAMAL OU SUB-RAMAL DE ÁGUA - FORNECIMENTO E INSTALAÇÃO. AF_12/2014</t>
  </si>
  <si>
    <t>89401</t>
  </si>
  <si>
    <t>TUBO, PVC, SOLDÁVEL, DN 20MM, INSTALADO EM RAMAL DE DISTRIBUIÇÃO DE ÁGUA - FORNECIMENTO E INSTALAÇÃO. AF_12/2014</t>
  </si>
  <si>
    <t>89404</t>
  </si>
  <si>
    <t>JOELHO 90 GRAUS, PVC, SOLDÁVEL, DN 20MM, INSTALADO EM RAMAL DE DISTRIBUIÇÃO DE ÁGUA - FORNECIMENTO E INSTALAÇÃO. AF_12/2014</t>
  </si>
  <si>
    <t>89405</t>
  </si>
  <si>
    <t>JOELHO 45 GRAUS, PVC, SOLDÁVEL, DN 20MM, INSTALADO EM RAMAL DE DISTRIBUIÇÃO DE ÁGUA - FORNECIMENTO E INSTALAÇÃO. AF_12/2014</t>
  </si>
  <si>
    <t>89417</t>
  </si>
  <si>
    <t>LUVA, PVC, SOLDÁVEL, DN 20MM, INSTALADO EM RAMAL DE DISTRIBUIÇÃO DE ÁGUA - FORNECIMENTO E INSTALAÇÃO. AF_12/2014</t>
  </si>
  <si>
    <t>89438</t>
  </si>
  <si>
    <t>TE, PVC, SOLDÁVEL, DN 20MM, INSTALADO EM RAMAL DE DISTRIBUIÇÃO DE ÁGUA - FORNECIMENTO E INSTALAÇÃO. AF_12/2014</t>
  </si>
  <si>
    <t>89442</t>
  </si>
  <si>
    <t>TÊ DE REDUÇÃO, PVC, SOLDÁVEL, DN 25MM X 20MM, INSTALADO EM RAMAL DE DISTRIBUIÇÃO DE ÁGUA - FORNECIMENTO E INSTALAÇÃO. AF_12/2014</t>
  </si>
  <si>
    <t>90436</t>
  </si>
  <si>
    <t>FURO EM ALVENARIA PARA DIÂMETROS MENORES OU IGUAIS A 40 MM. AF_05/2015</t>
  </si>
  <si>
    <t>90443</t>
  </si>
  <si>
    <t>RASGO EM ALVENARIA PARA RAMAIS/ DISTRIBUIÇÃO COM DIAMETROS MENORES OU IGUAIS A 40 MM. AF_05/2015</t>
  </si>
  <si>
    <t>90466</t>
  </si>
  <si>
    <t>CHUMBAMENTO LINEAR EM ALVENARIA PARA RAMAIS/DISTRIBUIÇÃO COM DIÂMETROS MENORES OU IGUAIS A 40 MM. AF_05/2015</t>
  </si>
  <si>
    <t>91190</t>
  </si>
  <si>
    <t>CHUMBAMENTO PONTUAL EM PASSAGEM DE TUBO COM DIÂMETRO MENOR OU IGUAL A 40 MM. AF_05/2015</t>
  </si>
  <si>
    <t>14.2. SINAPI - (COMPOSIÇÃO REPRESENTATIVA) DO SERVIÇO DE INSTALAÇÃO DE TUBOS DE PVC, SOLDÁVEL, ÁGUA FRIA, DN 25 MM (INSTALADO EM RAMAL, SUB-RAMAL, RAMAL DE DISTRIBUIÇÃO OU PRUMADA), INCLUSIVE CONEXÕES, CORTES E FIXAÇÕES, PARA PRÉDIOS. AF_10/2015 (M)</t>
  </si>
  <si>
    <t>89356</t>
  </si>
  <si>
    <t>TUBO, PVC, SOLDÁVEL, DN 25MM, INSTALADO EM RAMAL OU SUB-RAMAL DE ÁGUA - FORNECIMENTO E INSTALAÇÃO. AF_12/2014</t>
  </si>
  <si>
    <t>89378</t>
  </si>
  <si>
    <t>LUVA, PVC, SOLDÁVEL, DN 25MM, INSTALADO EM RAMAL OU SUB-RAMAL DE ÁGUA - FORNECIMENTO E INSTALAÇÃO. AF_12/2014</t>
  </si>
  <si>
    <t>89383</t>
  </si>
  <si>
    <t>ADAPTADOR CURTO COM BOLSA E ROSCA PARA REGISTRO, PVC, SOLDÁVEL, DN 25MM X 3/4?, INSTALADO EM RAMAL OU SUB-RAMAL DE ÁGUA - FORNECIMENTO E INSTALAÇÃO. AF_12/2014</t>
  </si>
  <si>
    <t>89396</t>
  </si>
  <si>
    <t>TÊ COM BUCHA DE LATÃO NA BOLSA CENTRAL, PVC, SOLDÁVEL, DN 25MM X 1/2?, INSTALADO EM RAMAL OU SUB-RAMAL DE ÁGUA - FORNECIMENTO E INSTALAÇÃO. AF_12/2014</t>
  </si>
  <si>
    <t>89400</t>
  </si>
  <si>
    <t>TÊ DE REDUÇÃO, PVC, SOLDÁVEL, DN 32MM X 25MM, INSTALADO EM RAMAL OU SUB-RAMAL DE ÁGUA - FORNECIMENTO E INSTALAÇÃO. AF_12/2014</t>
  </si>
  <si>
    <t>89402</t>
  </si>
  <si>
    <t>TUBO, PVC, SOLDÁVEL, DN 25MM, INSTALADO EM RAMAL DE DISTRIBUIÇÃO DE ÁGUA - FORNECIMENTO E INSTALAÇÃO. AF_12/2014</t>
  </si>
  <si>
    <t>89408</t>
  </si>
  <si>
    <t>JOELHO 90 GRAUS, PVC, SOLDÁVEL, DN 25MM, INSTALADO EM RAMAL DE DISTRIBUIÇÃO DE ÁGUA - FORNECIMENTO E INSTALAÇÃO. AF_12/2014</t>
  </si>
  <si>
    <t>89440</t>
  </si>
  <si>
    <t>TE, PVC, SOLDÁVEL, DN 25MM, INSTALADO EM RAMAL DE DISTRIBUIÇÃO DE ÁGUA - FORNECIMENTO E INSTALAÇÃO. AF_12/2014</t>
  </si>
  <si>
    <t>89445</t>
  </si>
  <si>
    <t>TÊ DE REDUÇÃO, PVC, SOLDÁVEL, DN 32MM X 25MM, INSTALADO EM RAMAL DE DISTRIBUIÇÃO DE ÁGUA - FORNECIMENTO E INSTALAÇÃO. AF_12/2014</t>
  </si>
  <si>
    <t>89446</t>
  </si>
  <si>
    <t>TUBO, PVC, SOLDÁVEL, DN 25MM, INSTALADO EM PRUMADA DE ÁGUA - FORNECIMENTO E INSTALAÇÃO. AF_12/2014</t>
  </si>
  <si>
    <t>89481</t>
  </si>
  <si>
    <t>JOELHO 90 GRAUS, PVC, SOLDÁVEL, DN 25MM, INSTALADO EM PRUMADA DE ÁGUA - FORNECIMENTO E INSTALAÇÃO. AF_12/2014</t>
  </si>
  <si>
    <t>89528</t>
  </si>
  <si>
    <t>LUVA, PVC, SOLDÁVEL, DN 25MM, INSTALADO EM PRUMADA DE ÁGUA - FORNECIMENTO E INSTALAÇÃO. AF_12/2014</t>
  </si>
  <si>
    <t>89532</t>
  </si>
  <si>
    <t>LUVA DE REDUÇÃO, PVC, SOLDÁVEL, DN 32MM X 25MM, INSTALADO EM PRUMADA DE ÁGUA - FORNECIMENTO E INSTALAÇÃO. AF_12/2014</t>
  </si>
  <si>
    <t>89622</t>
  </si>
  <si>
    <t>TÊ DE REDUÇÃO, PVC, SOLDÁVEL, DN 32MM X 25MM, INSTALADO EM PRUMADA DE ÁGUA - FORNECIMENTO E INSTALAÇÃO. AF_12/2014</t>
  </si>
  <si>
    <t>89627</t>
  </si>
  <si>
    <t>TÊ DE REDUÇÃO, PVC, SOLDÁVEL, DN 50MM X 25MM, INSTALADO EM PRUMADA DE ÁGUA - FORNECIMENTO E INSTALAÇÃO. AF_12/2014</t>
  </si>
  <si>
    <t>90453</t>
  </si>
  <si>
    <t>PASSANTE TIPO TUBO DE DIÂMETRO MENOR OU IGUAL A 40 MM, FIXADO EM LAJE. AF_05/2015</t>
  </si>
  <si>
    <t>88267</t>
  </si>
  <si>
    <t>ENCANADOR OU BOMBEIRO HIDRÁULICO COM ENCARGOS COMPLEMENTARES</t>
  </si>
  <si>
    <t>88248</t>
  </si>
  <si>
    <t>AUXILIAR DE ENCANADOR OU BOMBEIRO HIDRÁULICO COM ENCARGOS COMPLEMENTARES</t>
  </si>
  <si>
    <t>14.3. 91788 - (COMPOSIÇÃO REPRESENTATIVA) DO SERVIÇO DE INSTALAÇÃO DE TUBOS DE PVC, SOLDÁVEL, ÁGUA FRIA, DN 50 MM (INSTALADO EM PRUMADA), INCLUSIVE CONEXÕES, CORTES E FIXAÇÕES, PARA PRÉDIOS. AF_10/2015 (M)</t>
  </si>
  <si>
    <t>89449</t>
  </si>
  <si>
    <t>TUBO, PVC, SOLDÁVEL, DN 50MM, INSTALADO EM PRUMADA DE ÁGUA - FORNECIMENTO E INSTALAÇÃO. AF_12/2014</t>
  </si>
  <si>
    <t>89501</t>
  </si>
  <si>
    <t>JOELHO 90 GRAUS, PVC, SOLDÁVEL, DN 50MM, INSTALADO EM PRUMADA DE ÁGUA - FORNECIMENTO E INSTALAÇÃO. AF_12/2014</t>
  </si>
  <si>
    <t>89502</t>
  </si>
  <si>
    <t>JOELHO 45 GRAUS, PVC, SOLDÁVEL, DN 50MM, INSTALADO EM PRUMADA DE ÁGUA - FORNECIMENTO E INSTALAÇÃO. AF_12/2014</t>
  </si>
  <si>
    <t>89575</t>
  </si>
  <si>
    <t>LUVA, PVC, SOLDÁVEL, DN 50MM, INSTALADO EM PRUMADA DE ÁGUA - FORNECIMENTO E INSTALAÇÃO. AF_12/2014</t>
  </si>
  <si>
    <t>89594</t>
  </si>
  <si>
    <t>UNIÃO, PVC, SOLDÁVEL, DN 50MM, INSTALADO EM PRUMADA DE ÁGUA - FORNECIMENTO E INSTALAÇÃO. AF_12/2014</t>
  </si>
  <si>
    <t>89596</t>
  </si>
  <si>
    <t>ADAPTADOR CURTO COM BOLSA E ROSCA PARA REGISTRO, PVC, SOLDÁVEL, DN 50MM X 1.1/2?, INSTALADO EM PRUMADA DE ÁGUA - FORNECIMENTO E INSTALAÇÃO. AF_12/2014</t>
  </si>
  <si>
    <t>90437</t>
  </si>
  <si>
    <t>FURO EM ALVENARIA PARA DIÂMETROS MAIORES QUE 40 MM E MENORES OU IGUAIS A 75 MM. AF_05/2015</t>
  </si>
  <si>
    <t>90454</t>
  </si>
  <si>
    <t>PASSANTE TIPO TUBO DE DIÂMETRO MAIORES QUE 40 MM E MENORES OU IGUAIS A 75 MM, FIXADO EM LAJE. AF_05/2015</t>
  </si>
  <si>
    <t>91186</t>
  </si>
  <si>
    <t>FIXAÇÃO DE TUBOS HORIZONTAIS DE PVC, CPVC OU COBRE DIÂMETROS MAIORES QUE 40 MM E MENORES OU IGUAIS A 75 MM COM ABRAÇADEIRA METÁLICA FLEXÍVEL 18 MM, FIXADA DIRETAMENTE NA LAJE. AF_05/2015</t>
  </si>
  <si>
    <t>91191</t>
  </si>
  <si>
    <t>CHUMBAMENTO PONTUAL EM PASSAGEM DE TUBO COM DIÂMETROS ENTRE 40 MM E 75 MM. AF_05/2015</t>
  </si>
  <si>
    <t>14.4. 89395 - TE, PVC, SOLDÁVEL, DN 25MM, INSTALADO EM RAMAL OU SUB-RAMAL DE ÁGUA - FORNECIMENTO E INSTALAÇÃO. AF_12/2014 (UN)</t>
  </si>
  <si>
    <t>00000122</t>
  </si>
  <si>
    <t>ADESIVO PLASTICO PARA PVC, FRASCO COM 850 GR</t>
  </si>
  <si>
    <t>00007139</t>
  </si>
  <si>
    <t>TE SOLDAVEL, PVC, 90 GRAUS, 25 MM, PARA AGUA FRIA PREDIAL (NBR 5648)</t>
  </si>
  <si>
    <t>00020083</t>
  </si>
  <si>
    <t>SOLUCAO LIMPADORA PARA PVC, FRASCO COM 1000 CM3</t>
  </si>
  <si>
    <t>00038383</t>
  </si>
  <si>
    <t>LIXA D'AGUA EM FOLHA, GRAO 100</t>
  </si>
  <si>
    <t>14.5. 89625 - TE, PVC, SOLDÁVEL, DN 50MM, INSTALADO EM PRUMADA DE ÁGUA - FORNECIMENTO E INSTALAÇÃO. AF_12/2014 (UN)</t>
  </si>
  <si>
    <t>00007142</t>
  </si>
  <si>
    <t>TE SOLDAVEL, PVC, 90 GRAUS,50 MM, PARA AGUA FRIA PREDIAL (NBR 5648)</t>
  </si>
  <si>
    <t>14.6. 89358 - JOELHO 90 GRAUS, PVC, SOLDÁVEL, DN 20MM, INSTALADO EM RAMAL OU SUB-RAMAL DE ÁGUA - FORNECIMENTO E INSTALAÇÃO. AF_12/2014 (UN)</t>
  </si>
  <si>
    <t>00003542</t>
  </si>
  <si>
    <t>JOELHO PVC, SOLDAVEL, 90 GRAUS, 20 MM, PARA AGUA FRIA PREDIAL</t>
  </si>
  <si>
    <t>14.7. 89362 - JOELHO 90 GRAUS, PVC, SOLDÁVEL, DN 25MM, INSTALADO EM RAMAL OU SUB-RAMAL DE ÁGUA - FORNECIMENTO E INSTALAÇÃO. AF_12/2014 (UN)</t>
  </si>
  <si>
    <t>00003529</t>
  </si>
  <si>
    <t>JOELHO PVC, SOLDAVEL, 90 GRAUS, 25 MM, PARA AGUA FRIA PREDIAL</t>
  </si>
  <si>
    <t>14.8. 94678 - JOELHO 90 GRAUS, PVC, SOLDÁVEL, DN 50 MM INSTALADO EM RESERVAÇÃO DE ÁGUA DE EDIFICAÇÃO QUE POSSUA RESERVATÓRIO DE FIBRA/FIBROCIMENTO FORNECIMENTO E INSTALAÇÃO. AF_06/2016 (UN)</t>
  </si>
  <si>
    <t>00003540</t>
  </si>
  <si>
    <t>JOELHO PVC, SOLDAVEL, 90 GRAUS, 50 MM, PARA AGUA FRIA PREDIAL</t>
  </si>
  <si>
    <t>00020080</t>
  </si>
  <si>
    <t>ADESIVO PLASTICO PARA PVC, FRASCO COM 175 GR</t>
  </si>
  <si>
    <t>14.9. 89424 - LUVA, PVC, SOLDÁVEL, DN 25MM, INSTALADO EM RAMAL DE DISTRIBUIÇÃO DE ÁGUA - FORNECIMENTO E INSTALAÇÃO. AF_12/2014 (UN)</t>
  </si>
  <si>
    <t>00003904</t>
  </si>
  <si>
    <t>LUVA PVC SOLDAVEL, 25 MM, PARA AGUA FRIA PREDIAL</t>
  </si>
  <si>
    <t>14.10. 94783 - ADAPTADOR COM FLANGE E ANEL DE VEDAÇÃO, PVC, SOLDÁVEL, DN 20 MM X 1/2 , INSTALADO EM RESERVAÇÃO DE ÁGUA DE EDIFICAÇÃO QUE POSSUA RESERVATÓRIO DE FIBRA/FIBROCIMENTO FORNECIMENTO E INSTALAÇÃO. AF_06/2016 (UN)</t>
  </si>
  <si>
    <t>00000095</t>
  </si>
  <si>
    <t>ADAPTADOR PVC SOLDAVEL, COM FLANGE E ANEL DE VEDACAO, 20 MM X 1/2", PARA CAIXA D'AGUA</t>
  </si>
  <si>
    <t>14.11. S01047 - ADAPTADOR DE PVC RÍGIDO SOLDÁVEL C/ FLANGES LIVRES P/ CAIXA DE ÁGUA DIÂM = 20 MM X 1/2" (un)</t>
  </si>
  <si>
    <t>I00120</t>
  </si>
  <si>
    <t>Adaptador pvc rigido soldavel c/ flanges livres p/ caixa agua d=  20mm x 1/2"</t>
  </si>
  <si>
    <t>I00138</t>
  </si>
  <si>
    <t>Adesivo pvc em frasco de 850 gramas</t>
  </si>
  <si>
    <t>I00981</t>
  </si>
  <si>
    <t>Fita veda rosca 18mm</t>
  </si>
  <si>
    <t>I02036</t>
  </si>
  <si>
    <t>Solucao limpadora pvc</t>
  </si>
  <si>
    <t>l</t>
  </si>
  <si>
    <t>14.12. 94787 - ADAPTADOR COM FLANGES LIVRES, PVC, SOLDÁVEL LONGO, DN 50 MM X 1 1/2 , INSTALADO EM RESERVAÇÃO DE ÁGUA DE EDIFICAÇÃO QUE POSSUA RESERVATÓRIO DE FIBRA/FIBROCIMENTO FORNECIMENTO E INSTALAÇÃO. AF_06/2016 (UN)</t>
  </si>
  <si>
    <t>00000090</t>
  </si>
  <si>
    <t>ADAPTADOR PVC SOLDAVEL, LONGO, COM FLANGE LIVRE,  50 MM X 1 1/2", PARA CAIXA D' AGUA</t>
  </si>
  <si>
    <t>14.13. 89422 - ADAPTADOR CURTO COM BOLSA E ROSCA PARA REGISTRO, PVC, SOLDÁVEL, DN 20MM X 1/2?, INSTALADO EM RAMAL DE DISTRIBUIÇÃO DE ÁGUA - FORNECIMENTO E INSTALAÇÃO. AF_12/2014 (UN)</t>
  </si>
  <si>
    <t>00000107</t>
  </si>
  <si>
    <t>ADAPTADOR PVC SOLDAVEL CURTO COM BOLSA E ROSCA, 20 MM X 1/2", PARA AGUA FRIA</t>
  </si>
  <si>
    <t>14.14. 94656 - ADAPTADOR CURTO COM BOLSA E ROSCA PARA REGISTRO, PVC, SOLDÁVEL, DN 25 MM X 3/4 , INSTALADO EM RESERVAÇÃO DE ÁGUA DE EDIFICAÇÃO QUE POSSUA RESERVATÓRIO DE FIBRA/FIBROCIMENTO FORNECIMENTO E INSTALAÇÃO. AF_06/2016 (UN)</t>
  </si>
  <si>
    <t>00000065</t>
  </si>
  <si>
    <t>ADAPTADOR PVC SOLDAVEL CURTO COM BOLSA E ROSCA, 25 MM X 3/4", PARA AGUA FRIA</t>
  </si>
  <si>
    <t>14.15. 94662 - ADAPTADOR CURTO COM BOLSA E ROSCA PARA REGISTRO, PVC, SOLDÁVEL, DN 50 MM X 1 1/2 , INSTALADO EM RESERVAÇÃO DE ÁGUA DE EDIFICAÇÃO QUE POSSUA RESERVATÓRIO DE FIBRA/FIBROCIMENTO FORNECIMENTO E INSTALAÇÃO. AF_06/2016 (UN)</t>
  </si>
  <si>
    <t>00000112</t>
  </si>
  <si>
    <t>ADAPTADOR PVC SOLDAVEL CURTO COM BOLSA E ROSCA, 50 MM X1 1/2", PARA AGUA FRIA</t>
  </si>
  <si>
    <t>14.16. 89366 - JOELHO 90 GRAUS COM BUCHA DE LATÃO, PVC, SOLDÁVEL, DN 25MM, X 3/4? INSTALADO EM RAMAL OU SUB-RAMAL DE ÁGUA - FORNECIMENTO E INSTALAÇÃO. AF_12/2014 (UN)</t>
  </si>
  <si>
    <t>00003524</t>
  </si>
  <si>
    <t>JOELHO PVC, SOLDAVEL, COM BUCHA DE LATAO, 90 GRAUS, 25 MM X 3/4", PARA AGUA FRIA PREDIAL</t>
  </si>
  <si>
    <t>14.17. C1562 - JOELHO REDUÇÃO PVC SOLD. AZUL D=25mmX1/2" (UN)</t>
  </si>
  <si>
    <t>I0026</t>
  </si>
  <si>
    <t>ADESIVO PARA TUBO DE PVC RIGIDO</t>
  </si>
  <si>
    <t>I1180</t>
  </si>
  <si>
    <t>FITA DE VEDAÇÃO</t>
  </si>
  <si>
    <t>I1306</t>
  </si>
  <si>
    <t>JOELHO REDUÇÃO PVC SOLD.AZUL DE 25X1/2''</t>
  </si>
  <si>
    <t>I1888</t>
  </si>
  <si>
    <t>SOLUÇÃO LIMPADORA PARA PVC RIGIDO</t>
  </si>
  <si>
    <t>14.18. S01488 - Torneira de bóia p/caixa d'agua em pvc d = 1/2" (un)</t>
  </si>
  <si>
    <t>I11829S</t>
  </si>
  <si>
    <t>Torneira de boia convencional para caixa d'agua, 1/2", com haste e torneira metalicos e balao plastico</t>
  </si>
  <si>
    <t>14.19. CP-5774-CP-3401-S01429 - RESERVATÓRIO DE ÁGUA DE FIBRA DE VIDRO CILÍNDRICO, CAP=20000L C/ACESSÓRIOS (un)</t>
  </si>
  <si>
    <t>I01951</t>
  </si>
  <si>
    <t>Registro gaveta bruto, c/ volante, d =  25mm (1")</t>
  </si>
  <si>
    <t>I00071S</t>
  </si>
  <si>
    <t>Adaptador pvc roscavel, com flanges e anel de vedacao, 1", para caixa d' agua</t>
  </si>
  <si>
    <t>I00072S</t>
  </si>
  <si>
    <t>Adaptador pvc, roscavel, com flanges e anel de vedacao, 1 1/2", para caixa d'agua</t>
  </si>
  <si>
    <t>I00073S</t>
  </si>
  <si>
    <t>Adaptador pvc roscavel, com flanges e anel de vedacao, 3/4", para caixa d' agua</t>
  </si>
  <si>
    <t>I03482S</t>
  </si>
  <si>
    <t>Joelho pvc, roscavel, 90 graus, 1", para agua fria predial</t>
  </si>
  <si>
    <t>I03876S</t>
  </si>
  <si>
    <t>Luva roscavel, pvc, 1", agua fria predial</t>
  </si>
  <si>
    <t>I03878S</t>
  </si>
  <si>
    <t>Luva pvc, roscavel, 1 1/2",  agua fria predial</t>
  </si>
  <si>
    <t>I03884S</t>
  </si>
  <si>
    <t>Luva roscavel, pvc, 3/4", agua fria predial</t>
  </si>
  <si>
    <t>I09862S</t>
  </si>
  <si>
    <t>Tubo pvc, roscavel, 1 1/2",  agua fria predial</t>
  </si>
  <si>
    <t>I09866S</t>
  </si>
  <si>
    <t>Tubo pvc, roscavel, 1", agua fria predial</t>
  </si>
  <si>
    <t>I11830S</t>
  </si>
  <si>
    <t>Torneira de boia convencional para caixa d'agua, 3/4", com haste e torneira metalicos e balao plastico</t>
  </si>
  <si>
    <t>00037104</t>
  </si>
  <si>
    <t>CAIXA D'AGUA FIBRA DE VIDRO PARA 2000 LITROS, COM TAMPA</t>
  </si>
  <si>
    <t>S00127</t>
  </si>
  <si>
    <t>Concreto simples usinado fck=21mpa, bombeado, lançado e adensado em superestrutura</t>
  </si>
  <si>
    <t>m3</t>
  </si>
  <si>
    <t>14.20. S01083 - Bucha de redução longa de pvc rígido soldável, marrom, diâm = 50 x 25mm (un)</t>
  </si>
  <si>
    <t>I00813S</t>
  </si>
  <si>
    <t>Bucha de reducao de pvc, soldavel, longa, com 50 x 25 mm, para agua fria predial</t>
  </si>
  <si>
    <t>14.21. S01143 - JOELHO DE REDUÇÃO COM ROSCA SOLDÁVEL 90º X 25MM X 1/2 (un)</t>
  </si>
  <si>
    <t>INS-316481</t>
  </si>
  <si>
    <t>JOELHO COM ROSCA SOLDÁVEL 90 X 25MM X 1/2</t>
  </si>
  <si>
    <t>15.1. 89711 - TUBO PVC, SERIE NORMAL, ESGOTO PREDIAL, DN 40 MM, FORNECIDO E INSTALADO EM RAMAL DE DESCARGA OU RAMAL DE ESGOTO SANITÁRIO. AF_12/2014 (M)</t>
  </si>
  <si>
    <t>00009835</t>
  </si>
  <si>
    <t>TUBO PVC  SERIE NORMAL, DN 40 MM, PARA ESGOTO  PREDIAL (NBR 5688)</t>
  </si>
  <si>
    <t>15.2. 89712 - TUBO PVC, SERIE NORMAL, ESGOTO PREDIAL, DN 50 MM, FORNECIDO E INSTALADO EM RAMAL DE DESCARGA OU RAMAL DE ESGOTO SANITÁRIO. AF_12/2014 (M)</t>
  </si>
  <si>
    <t>00009838</t>
  </si>
  <si>
    <t>TUBO PVC SERIE NORMAL, DN 50 MM, PARA ESGOTO PREDIAL (NBR 5688)</t>
  </si>
  <si>
    <t>15.3. 89713 - TUBO PVC, SERIE NORMAL, ESGOTO PREDIAL, DN 75 MM, FORNECIDO E INSTALADO EM RAMAL DE DESCARGA OU RAMAL DE ESGOTO SANITÁRIO. AF_12/2014 (M)</t>
  </si>
  <si>
    <t>00009837</t>
  </si>
  <si>
    <t>TUBO PVC SERIE NORMAL, DN 75 MM, PARA ESGOTO PREDIAL (NBR 5688)</t>
  </si>
  <si>
    <t>15.4. 89714 - TUBO PVC, SERIE NORMAL, ESGOTO PREDIAL, DN 100 MM, FORNECIDO E INSTALADO EM RAMAL DE DESCARGA OU RAMAL DE ESGOTO SANITÁRIO. AF_12/2014 (M)</t>
  </si>
  <si>
    <t>00009836</t>
  </si>
  <si>
    <t>TUBO PVC  SERIE NORMAL, DN 100 MM, PARA ESGOTO  PREDIAL (NBR 5688)</t>
  </si>
  <si>
    <t>15.5. 89784 - TE, PVC, SERIE NORMAL, ESGOTO PREDIAL, DN 50 X 50 MM, JUNTA ELÁSTICA, FORNECIDO E INSTALADO EM RAMAL DE DESCARGA OU RAMAL DE ESGOTO SANITÁRIO. AF_12/2014 (UN)</t>
  </si>
  <si>
    <t>00000296</t>
  </si>
  <si>
    <t>ANEL BORRACHA PARA TUBO ESGOTO PREDIAL DN 50 MM (NBR 5688)</t>
  </si>
  <si>
    <t>00007097</t>
  </si>
  <si>
    <t>TE SANITARIO, PVC, DN 50 X 50 MM, SERIE NORMAL, PARA ESGOTO PREDIAL</t>
  </si>
  <si>
    <t>00020078</t>
  </si>
  <si>
    <t>PASTA LUBRIFICANTE PARA TUBOS E CONEXOES COM JUNTA ELASTICA (USO EM PVC, ACO, POLIETILENO E OUTROS) ( DE *400* G)</t>
  </si>
  <si>
    <t>15.6. ORSE - Tê sanitário em pvc rígido c/ anéis, para esgoto primário, diâm = 75 x 50mm (UN)</t>
  </si>
  <si>
    <t>I01703</t>
  </si>
  <si>
    <t>Pasta lubrificante p/  pvc je</t>
  </si>
  <si>
    <t>I00296S</t>
  </si>
  <si>
    <t>Anel borracha para tubo esgoto predial dn 50 mm (nbr 5688)</t>
  </si>
  <si>
    <t>I00297S</t>
  </si>
  <si>
    <t>Anel borracha para tubo esgoto predial dn 75 mm (nbr 5688)</t>
  </si>
  <si>
    <t>I11657S</t>
  </si>
  <si>
    <t>Te sanitario, pvc, dn 75 x 50 mm, serie normal para esgoto predial</t>
  </si>
  <si>
    <t>15.7. 89708 - CAIXA SIFONADA, PVC, DN 150 X 185 X 75 MM, JUNTA ELÁSTICA, FORNECIDA E INSTALADA EM RAMAL DE DESCARGA OU EM RAMAL DE ESGOTO SANITÁRIO. AF_12/2014 (UN)</t>
  </si>
  <si>
    <t>00000297</t>
  </si>
  <si>
    <t>ANEL BORRACHA PARA TUBO ESGOTO PREDIAL DN 75 MM (NBR 5688)</t>
  </si>
  <si>
    <t>00011714</t>
  </si>
  <si>
    <t>CAIXA SIFONADA PVC, 150 X 185 X 75 MM, COM GRELHA QUADRADA BRANCA</t>
  </si>
  <si>
    <t>15.8. C4928 - CAIXA SIFONADA PVC 150 X 150 X 50MM, ACABAMENTO INOX (GRELHA OU TAMPA CEGA) (UN)</t>
  </si>
  <si>
    <t>I9409</t>
  </si>
  <si>
    <t>15.9. PGJ.SE.IH-97902 - CAIXA ENTERRADA HIDRÁULICA RETANGULAR EM ALVENARIA COM TIJOLOS CERÂMICOS MACIÇOS, DIMENSÕES INTERNAS: 0,6X0,6X0,6 M PARA REDE DE ESGOTO, incluindo grelha de ferro fundido 0,65x0,65m - fornecimento e instalação (UN)</t>
  </si>
  <si>
    <t>00007258</t>
  </si>
  <si>
    <t>TIJOLO CERAMICO MACICO COMUM *5 X 10 X 20* CM (L X A X C)</t>
  </si>
  <si>
    <t>5678</t>
  </si>
  <si>
    <t>RETROESCAVADEIRA SOBRE RODAS COM CARREGADEIRA, TRAÇÃO 4X4, POTÊNCIA LÍQ. 88 HP, CAÇAMBA CARREG. CAP. MÍN. 1 M3, CAÇAMBA RETRO CAP. 0,26 M3, PESO OPERACIONAL MÍN. 6.674 KG, PROFUNDIDADE ESCAVAÇÃO MÁX. 4,37 M - CHP DIURNO. AF_06/2014</t>
  </si>
  <si>
    <t>5679</t>
  </si>
  <si>
    <t>RETROESCAVADEIRA SOBRE RODAS COM CARREGADEIRA, TRAÇÃO 4X4, POTÊNCIA LÍQ. 88 HP, CAÇAMBA CARREG. CAP. MÍN. 1 M3, CAÇAMBA RETRO CAP. 0,26 M3, PESO OPERACIONAL MÍN. 6.674 KG, PROFUNDIDADE ESCAVAÇÃO MÁX. 4,37 M - CHI DIURNO. AF_06/2014</t>
  </si>
  <si>
    <t>87316</t>
  </si>
  <si>
    <t>ARGAMASSA TRAÇO 1:4 (EM VOLUME DE CIMENTO E AREIA GROSSA ÚMIDA) PARA CHAPISCO CONVENCIONAL, PREPARO MECÂNICO COM BETONEIRA 400 L. AF_08/2019</t>
  </si>
  <si>
    <t>94097</t>
  </si>
  <si>
    <t>PREPARO DE FUNDO DE VALA COM LARGURA MENOR QUE 1,5 M, EM LOCAL COM NÍVEL BAIXO DE INTERFERÊNCIA. AF_06/2016</t>
  </si>
  <si>
    <t>94970</t>
  </si>
  <si>
    <t>CONCRETO FCK = 20MPA, TRAÇO 1:2,7:3 (CIMENTO/ AREIA MÉDIA/ BRITA 1)  - PREPARO MECÂNICO COM BETONEIRA 600 L. AF_07/2016</t>
  </si>
  <si>
    <t>97735</t>
  </si>
  <si>
    <t>PEÇA RETANGULAR PRÉ-MOLDADA, VOLUME DE CONCRETO DE 30 A 100 LITROS, TAXA DE AÇO APROXIMADA DE 30KG/M³. AF_01/2018</t>
  </si>
  <si>
    <t>73799/001</t>
  </si>
  <si>
    <t>GRELHA EM FERRO FUNDIDO SIMPLES COM REQUADRO, CARGA MÁXIMA 12,5 T,  300 X 1000 MM, E = 15 MM, FORNECIDA E ASSENTADA COM ARGAMASSA 1:4 CIMENTO:AREIA.</t>
  </si>
  <si>
    <t>15.10. PGJSE.IS-SBC-053314 - CURVA 45 PVC ESGOTO LONGA 50 MM (UN)</t>
  </si>
  <si>
    <t>I000386</t>
  </si>
  <si>
    <t>SOLUCAO LIMPADORA PARA PVC EMBALAGEM 200cc</t>
  </si>
  <si>
    <t>I003389</t>
  </si>
  <si>
    <t>ADESIVO PARA PVC BISNAGA DE 75 gr</t>
  </si>
  <si>
    <t>I004504</t>
  </si>
  <si>
    <t>CURVA 45 PVC LONGA ESGOTO SERIE NORMAL 50mm</t>
  </si>
  <si>
    <t>15.11. 053315 - CURVA 45º PVC ESGOTO LONGA 75MM (UN)</t>
  </si>
  <si>
    <t>I003383</t>
  </si>
  <si>
    <t>CURVA 45 PVC LONGA ESGOTO SERIE NORMAL 75mm</t>
  </si>
  <si>
    <t>15.12. 89728 - CURVA CURTA 90 GRAUS, PVC, SERIE NORMAL, ESGOTO PREDIAL, DN 40 MM, JUNTA SOLDÁVEL, FORNECIDO E INSTALADO EM RAMAL DE DESCARGA OU RAMAL DE ESGOTO SANITÁRIO. AF_12/2014 (UN)</t>
  </si>
  <si>
    <t>00001933</t>
  </si>
  <si>
    <t>CURVA PVC CURTA 90 GRAUS, DN 40 MM, PARA ESGOTO PREDIAL</t>
  </si>
  <si>
    <t>15.13. 89733 - CURVA CURTA 90 GRAUS, PVC, SERIE NORMAL, ESGOTO PREDIAL, DN 50 MM, JUNTA ELÁSTICA, FORNECIDO E INSTALADO EM RAMAL DE DESCARGA OU RAMAL DE ESGOTO SANITÁRIO. AF_12/2014 (UN)</t>
  </si>
  <si>
    <t>00001932</t>
  </si>
  <si>
    <t>CURVA PVC CURTA 90 G, DN 50 MM, PARA ESGOTO PREDIAL</t>
  </si>
  <si>
    <t>15.14. 89748 - CURVA CURTA 90 GRAUS, PVC, SERIE NORMAL, ESGOTO PREDIAL, DN 100 MM, JUNTA ELÁSTICA, FORNECIDO E INSTALADO EM RAMAL DE DESCARGA OU RAMAL DE ESGOTO SANITÁRIO. AF_12/2014 (UN)</t>
  </si>
  <si>
    <t>00000301</t>
  </si>
  <si>
    <t>ANEL BORRACHA PARA TUBO ESGOTO PREDIAL, DN 100 MM (NBR 5688)</t>
  </si>
  <si>
    <t>00001966</t>
  </si>
  <si>
    <t>CURVA PVC CURTA 90 GRAUS, 100 MM, PARA ESGOTO PREDIAL</t>
  </si>
  <si>
    <t>15.15. 89726 - JOELHO 45 GRAUS, PVC, SERIE NORMAL, ESGOTO PREDIAL, DN 40 MM, JUNTA SOLDÁVEL, FORNECIDO E INSTALADO EM RAMAL DE DESCARGA OU RAMAL DE ESGOTO SANITÁRIO. AF_12/2014 (UN)</t>
  </si>
  <si>
    <t>00003516</t>
  </si>
  <si>
    <t>JOELHO PVC, SOLDAVEL, BB, 45 GRAUS, DN 40 MM, PARA ESGOTO PREDIAL</t>
  </si>
  <si>
    <t>15.16. 89732 - JOELHO 45 GRAUS, PVC, SERIE NORMAL, ESGOTO PREDIAL, DN 50 MM, JUNTA ELÁSTICA, FORNECIDO E INSTALADO EM RAMAL DE DESCARGA OU RAMAL DE ESGOTO SANITÁRIO. AF_12/2014 (UN)</t>
  </si>
  <si>
    <t>00003518</t>
  </si>
  <si>
    <t>JOELHO PVC, SOLDAVEL, PB, 45 GRAUS, DN 50 MM, PARA ESGOTO PREDIAL</t>
  </si>
  <si>
    <t>15.17. 89731 - JOELHO 90 GRAUS, PVC, SERIE NORMAL, ESGOTO PREDIAL, DN 50 MM, JUNTA ELÁSTICA, FORNECIDO E INSTALADO EM RAMAL DE DESCARGA OU RAMAL DE ESGOTO SANITÁRIO. AF_12/2014 (UN)</t>
  </si>
  <si>
    <t>00003526</t>
  </si>
  <si>
    <t>JOELHO PVC, SOLDAVEL, PB, 90 GRAUS, DN 50 MM, PARA ESGOTO PREDIAL</t>
  </si>
  <si>
    <t>15.18. 89737 - JOELHO 90 GRAUS, PVC, SERIE NORMAL, ESGOTO PREDIAL, DN 75 MM, JUNTA ELÁSTICA, FORNECIDO E INSTALADO EM RAMAL DE DESCARGA OU RAMAL DE ESGOTO SANITÁRIO. AF_12/2014 (UN)</t>
  </si>
  <si>
    <t>00003509</t>
  </si>
  <si>
    <t>JOELHO PVC, SOLDAVEL, PB, 90 GRAUS, DN 75 MM, PARA ESGOTO PREDIAL</t>
  </si>
  <si>
    <t>15.19. 89744 - JOELHO 90 GRAUS, PVC, SERIE NORMAL, ESGOTO PREDIAL, DN 100 MM, JUNTA ELÁSTICA, FORNECIDO E INSTALADO EM RAMAL DE DESCARGA OU RAMAL DE ESGOTO SANITÁRIO. AF_12/2014 (UN)</t>
  </si>
  <si>
    <t>00003520</t>
  </si>
  <si>
    <t>JOELHO PVC, SOLDAVEL, PB, 90 GRAUS, DN 100 MM, PARA ESGOTO PREDIAL</t>
  </si>
  <si>
    <t>15.20. 89778 - LUVA SIMPLES, PVC, SERIE NORMAL, ESGOTO PREDIAL, DN 100 MM, JUNTA ELÁSTICA, FORNECIDO E INSTALADO EM RAMAL DE DESCARGA OU RAMAL DE ESGOTO SANITÁRIO. AF_12/2014 (UN)</t>
  </si>
  <si>
    <t>00003899</t>
  </si>
  <si>
    <t>LUVA SIMPLES, PVC, SOLDAVEL, DN 100 MM, SERIE NORMAL, PARA ESGOTO PREDIAL</t>
  </si>
  <si>
    <t>15.21. 89753 - LUVA SIMPLES, PVC, SERIE NORMAL, ESGOTO PREDIAL, DN 50 MM, JUNTA ELÁSTICA, FORNECIDO E INSTALADO EM RAMAL DE DESCARGA OU RAMAL DE ESGOTO SANITÁRIO. AF_12/2014 (UN)</t>
  </si>
  <si>
    <t>00003875</t>
  </si>
  <si>
    <t>LUVA SIMPLES, PVC, SOLDAVEL, DN 50 MM, SERIE NORMAL, PARA ESGOTO PREDIAL</t>
  </si>
  <si>
    <t>15.22. 89774 - LUVA SIMPLES, PVC, SERIE NORMAL, ESGOTO PREDIAL, DN 75 MM, JUNTA ELÁSTICA, FORNECIDO E INSTALADO EM RAMAL DE DESCARGA OU RAMAL DE ESGOTO SANITÁRIO. AF_12/2014 (UN)</t>
  </si>
  <si>
    <t>00003898</t>
  </si>
  <si>
    <t>LUVA SIMPLES, PVC, SOLDAVEL, DN 75 MM, SERIE NORMAL, PARA ESGOTO PREDIAL</t>
  </si>
  <si>
    <t>15.23. ORSE - JUNÇÃO SIMPLES EM PVC RÍGIDO SOLDÁVEL, PARA ESGOTO PRIMÁRIO, DIÂM = 100 X 50MM  (UN)</t>
  </si>
  <si>
    <t>I01270</t>
  </si>
  <si>
    <t>Juncao simples pvc rigido p/ esgoto primario, diam =100 x  50mm</t>
  </si>
  <si>
    <t>15.24. ORSE - JUNÇÃO SIMPLES EM PVC RÍGIDO SOLDÁVEL, PARA ESGOTO PRIMÁRIO, DIÂM = 100X75 MM (UN)</t>
  </si>
  <si>
    <t>I03660S</t>
  </si>
  <si>
    <t>Juncao simples, pvc, dn 100 x 75 mm, serie normal para esgoto predial</t>
  </si>
  <si>
    <t>15.25. 89797 - JUNÇÃO SIMPLES, PVC, SERIE NORMAL, ESGOTO PREDIAL, DN 100 X 100 MM, JUNTA ELÁSTICA, FORNECIDO E INSTALADO EM RAMAL DE DESCARGA OU RAMAL DE ESGOTO SANITÁRIO. AF_12/2014 (UN)</t>
  </si>
  <si>
    <t>00003670</t>
  </si>
  <si>
    <t>JUNCAO SIMPLES, PVC, 45 GRAUS, DN 100 X 100 MM, SERIE NORMAL PARA ESGOTO PREDIAL</t>
  </si>
  <si>
    <t>15.26. ORSE - Joelho de 90°com bolsa para anel, em pvc rígido c/ anéis, para esgoto secundário, diâm = 40mm (UN)</t>
  </si>
  <si>
    <t>I01188</t>
  </si>
  <si>
    <t>Joelho 90° pvc rigido com anel p/esgoto secundario, d= 40mm</t>
  </si>
  <si>
    <t>I00295S</t>
  </si>
  <si>
    <t>Anel borracha para tubo esgoto predial dn 40 mm (nbr 5688)</t>
  </si>
  <si>
    <t>15.27. S01655 - REDUÇÃO EXCÊNTRICA EM PVC RÍGIDO C/ ANÉIS, PARA ESGOTO PRIMÁRIO, DIÂMETRO = 75X50 MM (un)</t>
  </si>
  <si>
    <t>I01936</t>
  </si>
  <si>
    <t>Reducao excentrica  pvc sanitario d=  75 x   50mm</t>
  </si>
  <si>
    <t>15.28. S01717 - FOSSA SÉPTICA EM ALVENARIA DE TIJOLOS MACIÇOS COMPLETA INCLUSIVE ESCAVAÇÃO E TAMPÃO HERMÉTICO DE FERRO FUNDIDO D = 600 MM, CAPACIDADE PARA 2,16 M³ (un)</t>
  </si>
  <si>
    <t>S00072</t>
  </si>
  <si>
    <t>Reaterro manual de valas, com compactação utilizando sêpo, sem controle do grau de compactação</t>
  </si>
  <si>
    <t>S00157</t>
  </si>
  <si>
    <t>Alvenaria tijolo cerâmico maciço (5x9x19), esp = 0,19m (dobrada), com argamassa traço t5 - 1:2:8 (cimento / cal / areia) c/ junta de 2,0cm - R1</t>
  </si>
  <si>
    <t>S02497</t>
  </si>
  <si>
    <t>Escavação manual de vala ou cava em material de 1ª categoria, profundidade até 1,50m</t>
  </si>
  <si>
    <t>S03310</t>
  </si>
  <si>
    <t>Chapisco em parede com argamassa traço t1 - 1:3 (cimento / areia) - Revisado 08/2015</t>
  </si>
  <si>
    <t>S03318</t>
  </si>
  <si>
    <t>Reboco especial de parede 2cm com argamassa traço t3 - 1:3 cimento / areia / vedacit</t>
  </si>
  <si>
    <t>S02662</t>
  </si>
  <si>
    <t>Fornecimento e assentamento de tampão de ferro fundido TDA-600mm, 300kg/cm², para poço de visita e caixas de passagem</t>
  </si>
  <si>
    <t>15.29. 053711 - SUMIDOURO EM ALVENARIA DE TIJOLO CERAMICO MACICO DIAMETRO 1,20M E ALTURA 2,10M, COM TAMPA EM FERRO FUNDIDO D = 0,60 M (UN)</t>
  </si>
  <si>
    <t>I000050</t>
  </si>
  <si>
    <t>CIMENTO PORTLAND CP III 32RS NBR 11578 (quilo)</t>
  </si>
  <si>
    <t>I000090</t>
  </si>
  <si>
    <t>CIMENTO PORTLAND CP II 32RS NBR 11578 (saco 50kg)</t>
  </si>
  <si>
    <t>I000098</t>
  </si>
  <si>
    <t>AREIA MEDIA LAVADA</t>
  </si>
  <si>
    <t>I000211</t>
  </si>
  <si>
    <t>PEDRA BRITADA #3</t>
  </si>
  <si>
    <t>I001900</t>
  </si>
  <si>
    <t>TIJOLO CERAMICO MACICO RECOSIDO 6,0 x 9 x 19cm (UNIDADE)</t>
  </si>
  <si>
    <t>I008766</t>
  </si>
  <si>
    <t>PEDRA BRITADA #1</t>
  </si>
  <si>
    <t>I05661</t>
  </si>
  <si>
    <t>Tampão ferro fundido articulado TDA-600mm, 300kg/cm², p/poço de visitas e caixas</t>
  </si>
  <si>
    <t>15.30. PGJSE.IS-S01594 - TERMINAL DE VENTILAÇÃO EM PVC RÍGIDO SOLDÁVEL, PARA ESGOTO PRIMÁRIO, DIÂM = 50 MM  (un)</t>
  </si>
  <si>
    <t>I02207</t>
  </si>
  <si>
    <t>Terminal de ventilação pvc rigido d=  50mm</t>
  </si>
  <si>
    <t>15.31. CP-6072 - FILTRO ANAERÓBIO EM ALVENARIA DE TIJOLOS E=20CM, COM TAMPA EM CONCRETO ARMADO DIMENSÕES E=10CM DIMENSÕES CONFORME PROJETO (UN)</t>
  </si>
  <si>
    <t>I04720S</t>
  </si>
  <si>
    <t>Pedra britada n. 0, ou pedrisco (4,8 a 9,5 mm) posto pedreira/fornecedor, sem frete</t>
  </si>
  <si>
    <t>I07258S</t>
  </si>
  <si>
    <t>Tijolo ceramico macico comum *5 x 10 x 20* cm (l x a x c)</t>
  </si>
  <si>
    <t>S05678S</t>
  </si>
  <si>
    <t>Retroescavadeira sobre rodas com carregadeira, tração 4x4, potência líq. 88 hp, caçamba carreg. cap. mín. 1 m3, caçamba retro cap. 0,26 m3, peso operacional mín. 6.674 kg, profundidade escavação máx. 4,37 m - chp diurno. af_06/2014</t>
  </si>
  <si>
    <t>chp</t>
  </si>
  <si>
    <t>S05679S</t>
  </si>
  <si>
    <t>Retroescavadeira sobre rodas com carregadeira, tração 4x4, potência líq. 88 hp, caçamba carreg. cap. mín. 1 m3, caçamba retro cap. 0,26 m3, peso operacional mín. 6.674 kg, profundidade escavação máx. 4,37 m - chi diurno. af_06/2014</t>
  </si>
  <si>
    <t>chi</t>
  </si>
  <si>
    <t>S87316S</t>
  </si>
  <si>
    <t>Argamassa traço 1:4 (em volume de cimento e areia grossa úmida) para chapisco convencional, preparo mecânico com betoneira 400 l. af_08/2019</t>
  </si>
  <si>
    <t>S88309S</t>
  </si>
  <si>
    <t>Pedreiro com encargos complementares</t>
  </si>
  <si>
    <t>h</t>
  </si>
  <si>
    <t>S88316S</t>
  </si>
  <si>
    <t>Servente com encargos complementares</t>
  </si>
  <si>
    <t>S89995S</t>
  </si>
  <si>
    <t>Grauteamento de cinta superior ou de verga em alvenaria estrutural. af_01/2015</t>
  </si>
  <si>
    <t>S89998S</t>
  </si>
  <si>
    <t>Armação de cinta de alvenaria estrutural; diâmetro de 10,0 mm. af_01/2015</t>
  </si>
  <si>
    <t>S92783S</t>
  </si>
  <si>
    <t>Armação de laje de uma estrutura convencional de concreto armado em uma edificação térrea ou sobrado utilizando aço ca-60 de 4,2 mm - montagem. af_12/2015</t>
  </si>
  <si>
    <t>S94116S</t>
  </si>
  <si>
    <t>Lastro com preparo de fundo, largura maior ou igual a 1,5 m, com camada de brita, lançamento mecanizado, em local com nível baixo de interferência. af_06/2016</t>
  </si>
  <si>
    <t>S94970S</t>
  </si>
  <si>
    <t>Concreto fck = 20mpa, traço 1:2,7:3 (cimento/ areia média/ brita 1)  - preparo mecânico com betoneira 600 l. af_07/2016</t>
  </si>
  <si>
    <t>S96536S</t>
  </si>
  <si>
    <t>Fabricação, montagem e desmontagem de fôrma para viga baldrame, em madeira serrada, e=25 mm, 4 utilizações. af_06/2017</t>
  </si>
  <si>
    <t>S97735S</t>
  </si>
  <si>
    <t>Peça retangular pré-moldada, volume de concreto de 30 a 100 litros, taxa de aço aproximada de 30kg/m³. af_01/2018</t>
  </si>
  <si>
    <t>15.32. 10.60.03 (E) - RETIRADA DE TUBULAÇÃO DE PVC RÍGIDO - ATÉ 4" (M)</t>
  </si>
  <si>
    <t>15.33. 022615 - REMOCAO E RETIRADA PONTOS AGUAS PLUVIAIS/ESGOTO (UN)</t>
  </si>
  <si>
    <t>16.1. 95472 - VASO SANITARIO SIFONADO CONVENCIONAL PARA PCD SEM FURO FRONTAL COM LOUÇA BRANCA SEM ASSENTO, INCLUSO CONJUNTO DE LIGAÇÃO PARA BACIA SANITÁRIA AJUSTÁVEL - FORNECIMENTO E INSTALAÇÃO. AF_01/2020 (UN)</t>
  </si>
  <si>
    <t>00006142</t>
  </si>
  <si>
    <t>CONJUNTO DE LIGACAO PARA BACIA SANITARIA AJUSTAVEL, EM PLASTICO BRANCO, COM TUBO, CANOPLA E ESPUDE</t>
  </si>
  <si>
    <t>95471</t>
  </si>
  <si>
    <t>VASO SANITARIO SIFONADO CONVENCIONAL PARA PCD SEM FURO FRONTAL COM  LOUÇA BRANCA SEM ASSENTO -  FORNECIMENTO E INSTALAÇÃO. AF_01/2020</t>
  </si>
  <si>
    <t>16.2. 86932 - VASO SANITÁRIO SIFONADO COM CAIXA ACOPLADA LOUÇA BRANCA - PADRÃO MÉDIO, INCLUSO ENGATE FLEXÍVEL EM METAL CROMADO, 1/2 X 40CM - FORNECIMENTO E INSTALAÇÃO. AF_01/2020 (UN)</t>
  </si>
  <si>
    <t>86887</t>
  </si>
  <si>
    <t>ENGATE FLEXÍVEL EM INOX, 1/2  X 40CM - FORNECIMENTO E INSTALAÇÃO. AF_01/2020</t>
  </si>
  <si>
    <t>86888</t>
  </si>
  <si>
    <t>VASO SANITÁRIO SIFONADO COM CAIXA ACOPLADA LOUÇA BRANCA - FORNECIMENTO E INSTALAÇÃO. AF_01/2020</t>
  </si>
  <si>
    <t>16.3. 100858 - MICTÓRIO SIFONADO LOUÇA BRANCA ? PADRÃO MÉDIO ? FORNECIMENTO E INSTALAÇÃO. AF_01/2020 (UN)</t>
  </si>
  <si>
    <t>00003146</t>
  </si>
  <si>
    <t>FITA VEDA ROSCA EM ROLOS DE 18 MM X 10 M (L X C)</t>
  </si>
  <si>
    <t>00004351</t>
  </si>
  <si>
    <t>PARAFUSO NIQUELADO 3 1/2" COM ACABAMENTO CROMADO PARA FIXAR PECA SANITARIA, INCLUI PORCA CEGA, ARRUELA E BUCHA DE NYLON TAMANHO S-8</t>
  </si>
  <si>
    <t>00010432</t>
  </si>
  <si>
    <t>MICTORIO SIFONADO LOUCA BRANCA SEM COMPLEMENTOS</t>
  </si>
  <si>
    <t>00021112</t>
  </si>
  <si>
    <t>VALVULA DE DESCARGA EM METAL CROMADO PARA MICTORIO COM ACIONAMENTO POR PRESSAO E FECHAMENTO AUTOMATICO</t>
  </si>
  <si>
    <t>16.4. S12128 - Barra de apoio, para lavatório,fixa, constituida de 02 barras laterais em "U", em aço inox, d=1 1/4", Jackwal ou equivalente - fornecimento e instalação (cj)</t>
  </si>
  <si>
    <t>I12967</t>
  </si>
  <si>
    <t>Barra de apoio para lavatório, constituida de barra lateral em "U", em aço inox, d=1 1/4"</t>
  </si>
  <si>
    <t>17.1. PGJS.D.06 - INSTALAÇÃO E ASSENTAMENTO DE CONDICIONADOR DE AR TIPO SPLIT ATÉ 12.000 BTUS, COMPLETO INCLUSIVE FORNECIMENTO DE TUBULAÇÕES FRIGORÍFICAS E GÁS QUANDO NECESSÁRIO (UN)</t>
  </si>
  <si>
    <t>00000414</t>
  </si>
  <si>
    <t>ABRACADEIRA DE NYLON PARA AMARRACAO DE CABOS, COMPRIMENTO DE 100 X 2,5 MM</t>
  </si>
  <si>
    <t>I03162</t>
  </si>
  <si>
    <t>Cabo de cobre PP Cordplast 4 x 2,5 mm2, 450/750v</t>
  </si>
  <si>
    <t>00039711</t>
  </si>
  <si>
    <t>TUBO DE ESPUMA DE POLIETILENO EXPANDIDO FLEXIVEL PARA ISOLAMENTO TERMICO DE TUBULACAO DE AR CONDICIONADO, AGUA QUENTE,  DN 1 5/8", E= 10 MM</t>
  </si>
  <si>
    <t>00004332</t>
  </si>
  <si>
    <t>PARAFUSO ZINCADO, SEXTAVADO, COM ROSCA INTEIRA, DIAMETRO 3/8", COMPRIMENTO 2"</t>
  </si>
  <si>
    <t>00004374</t>
  </si>
  <si>
    <t>BUCHA DE NYLON SEM ABA S10</t>
  </si>
  <si>
    <t>00039662</t>
  </si>
  <si>
    <t>TUBO DE COBRE FLEXIVEL, D = 1/4 ", E = 0,79 MM, PARA AR-CONDICIONADO/ INSTALACOES GAS RESIDENCIAIS E COMERCIAIS</t>
  </si>
  <si>
    <t>00039660</t>
  </si>
  <si>
    <t>TUBO DE COBRE FLEXIVEL, D = 1/2 ", E = 0,79 MM, PARA AR-CONDICIONADO/ INSTALACOES GAS RESIDENCIAIS E COMERCIAIS</t>
  </si>
  <si>
    <t>112411</t>
  </si>
  <si>
    <t>SUPORTE PARA CONDICIONADOR DE AR - COLOCACAO</t>
  </si>
  <si>
    <t>501019</t>
  </si>
  <si>
    <t>ARGAMASSA (CIMENTO/AREIA GROSSA) TR. 1:3</t>
  </si>
  <si>
    <t>070841</t>
  </si>
  <si>
    <t>FITA ALUMINIZADA 50mm PARA ISOLACAO DE DUTOS AR CONDICIONADO</t>
  </si>
  <si>
    <t>070580</t>
  </si>
  <si>
    <t>GAS REFRIGERANTE R22</t>
  </si>
  <si>
    <t>17.2. 00043194 - AR CONDICIONADO SPLIT ON/OFF, HI-WALL (PAREDE), 9000 BTUS/H, CICLO FRIO, 60 HZ, CLASSIFICACAO ENERGETICA A - SELO PROCEL, GAS HFC, CONTROLE S/ FIO (UN)</t>
  </si>
  <si>
    <t>18.1. 010189 - LIMPEZA FINAL DA ÁREA DO CANTEIRO NA DESMOBILIZAÇÃO DAS INSTALAÇÕES PELA PRESERVAÇÃO DO MEIO AMBIENTE (M2)</t>
  </si>
  <si>
    <t>EQUIPAMENTO</t>
  </si>
  <si>
    <t>H020000616</t>
  </si>
  <si>
    <t>Trator esteiras cat-d8d,300hp com lamina</t>
  </si>
  <si>
    <t>HP</t>
  </si>
  <si>
    <t>TOTAL EQUIPAMENTO:</t>
  </si>
  <si>
    <t>B010000097</t>
  </si>
  <si>
    <t>Servente</t>
  </si>
  <si>
    <t>060107</t>
  </si>
  <si>
    <t>CARGA E DESCARGA MECANIZADA DE ENTULHO</t>
  </si>
  <si>
    <t>060140</t>
  </si>
  <si>
    <t>ESPALHAMENTO MECÂNICO DE ENTULHO EM BOTA-FORA</t>
  </si>
  <si>
    <t>060207</t>
  </si>
  <si>
    <t>MOMENTO DE TRANSPORTE DE ENTULHO, EM CAMINHÃO BASCULANTE - DMT 5KM</t>
  </si>
  <si>
    <t>M3XKM</t>
  </si>
  <si>
    <t>TOTAL GERAL</t>
  </si>
  <si>
    <t xml:space="preserve"> ESTADO DO MARANHÃO</t>
  </si>
  <si>
    <t>MINISTÉRIO PÚBLICO</t>
  </si>
  <si>
    <t>PROCURADORIA GERAL DE JUSTIÇA</t>
  </si>
  <si>
    <t>COORDENADORIA DE OBRAS, ENGENHARIA E ARQUITETURA</t>
  </si>
  <si>
    <t>ANEXO VI- C  COMPOSIÇÃO DE ENCARGOS SOCIAIS GRUPO HORISTA E MENSALISTA</t>
  </si>
  <si>
    <t>Horista</t>
  </si>
  <si>
    <t>Mensalista</t>
  </si>
  <si>
    <t>%</t>
  </si>
  <si>
    <t>A – Encargos Sociais Básicos</t>
  </si>
  <si>
    <t>A.1</t>
  </si>
  <si>
    <t>Previdência Social – INSS</t>
  </si>
  <si>
    <t>A.2</t>
  </si>
  <si>
    <t>Fundo de Garantia por Tempo de Serviços – FGTS</t>
  </si>
  <si>
    <t>A.3</t>
  </si>
  <si>
    <t>Salário Educação</t>
  </si>
  <si>
    <t>A.4</t>
  </si>
  <si>
    <t>Serviço Social da Indústria – SESI</t>
  </si>
  <si>
    <t>A.5</t>
  </si>
  <si>
    <t>Serviço Nacional de Aprendizagem Industrial – SENAI</t>
  </si>
  <si>
    <t>A.6</t>
  </si>
  <si>
    <t>Serviço de Apoio à Pequena e Média Empresa - SEBRAE</t>
  </si>
  <si>
    <t>A.7</t>
  </si>
  <si>
    <t>Instituto Nacional de Colonização e Reforma Agrária – INCRA</t>
  </si>
  <si>
    <t>A.8</t>
  </si>
  <si>
    <t>Seguro contra os riscos e de acidentes do trabalho</t>
  </si>
  <si>
    <t>A.9</t>
  </si>
  <si>
    <t>Serviço Social da Indústria da Construção Civil – SECONCI</t>
  </si>
  <si>
    <t>B – Encargos Sociais que Recebem as Incidências de A</t>
  </si>
  <si>
    <t>B.1</t>
  </si>
  <si>
    <t>Descanso Semanal  remunerado</t>
  </si>
  <si>
    <t>B.2</t>
  </si>
  <si>
    <t>Feriados</t>
  </si>
  <si>
    <t>B.3</t>
  </si>
  <si>
    <t>Auxílio Enfermidade</t>
  </si>
  <si>
    <t>B.4</t>
  </si>
  <si>
    <t>Licença Paternidade</t>
  </si>
  <si>
    <t>B.5</t>
  </si>
  <si>
    <t>Décimo Terceiro Salário</t>
  </si>
  <si>
    <t>B.6</t>
  </si>
  <si>
    <t>Dias de chuva/faltas justificadas/acidentes de trabalho/greves/falta ou atraso na entrega de materiais ou serviços na obra/outras dificuldades</t>
  </si>
  <si>
    <t>B.7</t>
  </si>
  <si>
    <t>Faltas Justificadas</t>
  </si>
  <si>
    <t>B.8</t>
  </si>
  <si>
    <t>Auxílio Acidente de Trabalho</t>
  </si>
  <si>
    <t>B.9</t>
  </si>
  <si>
    <t>Férias Gozadas</t>
  </si>
  <si>
    <t>B.10</t>
  </si>
  <si>
    <t>Salário Maternidade</t>
  </si>
  <si>
    <t>C – Encargos Sociais que não Recebem as Incidências Globais de A</t>
  </si>
  <si>
    <t>C.1</t>
  </si>
  <si>
    <t>Aviso prévio Indenizado</t>
  </si>
  <si>
    <t>C.2</t>
  </si>
  <si>
    <t>Aviso Prévio Trabalhado</t>
  </si>
  <si>
    <t>C.3</t>
  </si>
  <si>
    <t>Férias Indenizadas</t>
  </si>
  <si>
    <t>C.4</t>
  </si>
  <si>
    <t>Depósito Rescisão Sem Justa Causa</t>
  </si>
  <si>
    <t>C.5</t>
  </si>
  <si>
    <t>Indenização Adicional</t>
  </si>
  <si>
    <t>D – Taxa de Reincidência</t>
  </si>
  <si>
    <t>D.1</t>
  </si>
  <si>
    <t>Reincidência de A sobre B</t>
  </si>
  <si>
    <t>D.2</t>
  </si>
  <si>
    <t>Reincidência de A sobre Aviso Prévio Trabalhado e Reincidência do FGTS sobre Aviso Prévio Indenizado</t>
  </si>
  <si>
    <t>E – Outros</t>
  </si>
  <si>
    <t>E.1</t>
  </si>
  <si>
    <t>Refeição/almoço</t>
  </si>
  <si>
    <t>E.2</t>
  </si>
  <si>
    <t>Equipamentos de segurança</t>
  </si>
  <si>
    <t>E.3</t>
  </si>
  <si>
    <t>Vale transporte</t>
  </si>
  <si>
    <t>E.4</t>
  </si>
  <si>
    <t>Seguro de Vida e Acidentes</t>
  </si>
  <si>
    <t>ESTADO DO MARANHÃO</t>
  </si>
  <si>
    <t>ANEXO VI-D – PLANILHA DE COMPOSIÇÃO DE BDI</t>
  </si>
  <si>
    <t>COMPONENTE</t>
  </si>
  <si>
    <t>PERCENTUAL</t>
  </si>
  <si>
    <t>OBSERVAÇÃO</t>
  </si>
  <si>
    <t>Bonificação / Lucro – LUC</t>
  </si>
  <si>
    <t>Faixa mínima de recomendação do TCU – Acordão 2.369/2011</t>
  </si>
  <si>
    <t>Despesas administrativas e operacionais – Administração Central – ADM</t>
  </si>
  <si>
    <t>Seguros, Riscos e Garantias – ADM</t>
  </si>
  <si>
    <t>Seguros</t>
  </si>
  <si>
    <t>Riscos</t>
  </si>
  <si>
    <t>Faixa máxima de recomendação do TCU – Acordão 2.369/2011</t>
  </si>
  <si>
    <t>Garantias</t>
  </si>
  <si>
    <t>Faixa mediana de recomendação do TCU – Acordão 2.369/2011</t>
  </si>
  <si>
    <t>Despesas Financeiras – DFI</t>
  </si>
  <si>
    <t>Impostos – IMP</t>
  </si>
  <si>
    <t>COFINS</t>
  </si>
  <si>
    <t>Tabelado Tributo Federal</t>
  </si>
  <si>
    <t>PIS</t>
  </si>
  <si>
    <t>5.3</t>
  </si>
  <si>
    <t>ISSQN*</t>
  </si>
  <si>
    <t xml:space="preserve">Tabelado Tributo Municipal </t>
  </si>
  <si>
    <t>5.4</t>
  </si>
  <si>
    <t>CPRB</t>
  </si>
  <si>
    <t>Tabelado Tributo Federal (Desoneração)</t>
  </si>
  <si>
    <t>BDI</t>
  </si>
  <si>
    <t>Fórmula do BDI</t>
  </si>
  <si>
    <t>BDI=</t>
  </si>
  <si>
    <t>Onde:</t>
  </si>
  <si>
    <t>IMP = Impostos incidentes sobre o faturamento</t>
  </si>
  <si>
    <t>ADM = Despesas operacionais e administrativas</t>
  </si>
  <si>
    <t>LUC = Lucro bruto</t>
  </si>
  <si>
    <t>* Considerando 50% de serviço(mão-de-obra) aplicado sobre a alíquota padrão do município de São Luís-MA (5%)</t>
  </si>
  <si>
    <r>
      <t>LOCAL : R</t>
    </r>
    <r>
      <rPr>
        <b/>
        <sz val="9"/>
        <rFont val="Calibri"/>
        <family val="2"/>
        <scheme val="minor"/>
      </rPr>
      <t>UA D 98/118, S/N, BAIRRO ANJO DA GUARDA</t>
    </r>
  </si>
  <si>
    <t>RDC ELETRÔNICO Nº 02/2020</t>
  </si>
  <si>
    <t>PROCESSO ADMINISTRATIVO Nº 13578/2020</t>
  </si>
  <si>
    <r>
      <t>LOCAL : R</t>
    </r>
    <r>
      <rPr>
        <b/>
        <sz val="8"/>
        <rFont val="Calibri"/>
        <family val="2"/>
        <scheme val="minor"/>
      </rPr>
      <t>UA D 98/118, S/N, BAIRRO ANJO DA GUARDA</t>
    </r>
  </si>
  <si>
    <t>BDI:</t>
  </si>
  <si>
    <t>São Luis/Ma, 17 de março de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</si>
</sst>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-* #,##0.00_-;\-* #,##0.00_-;_-* &quot;-&quot;??_-;_-@_-"/>
    <numFmt numFmtId="164" formatCode="#0.00000000"/>
    <numFmt numFmtId="165" formatCode="#0.00"/>
    <numFmt numFmtId="166" formatCode="#,##0.0000"/>
    <numFmt numFmtId="168" formatCode="d/m/yy"/>
  </numFmts>
  <fonts count="28">
    <font>
      <sz val="10"/>
      <name val="Arial"/>
      <family val="2"/>
      <charset val="1"/>
    </font>
    <font>
      <b/>
      <sz val="9"/>
      <color rgb="FF000000"/>
      <name val="Arial"/>
      <family val="2"/>
      <charset val="1"/>
    </font>
    <font>
      <b/>
      <sz val="9"/>
      <name val="Arial"/>
      <family val="2"/>
      <charset val="1"/>
    </font>
    <font>
      <i/>
      <sz val="8"/>
      <name val="Arial"/>
      <family val="2"/>
      <charset val="1"/>
    </font>
    <font>
      <b/>
      <sz val="11"/>
      <name val="Arial"/>
      <family val="2"/>
      <charset val="1"/>
    </font>
    <font>
      <sz val="12"/>
      <name val="Arial1"/>
      <charset val="1"/>
    </font>
    <font>
      <sz val="10"/>
      <name val="Arial1"/>
      <charset val="1"/>
    </font>
    <font>
      <b/>
      <sz val="10"/>
      <name val="Arial"/>
      <family val="2"/>
      <charset val="1"/>
    </font>
    <font>
      <b/>
      <sz val="10"/>
      <name val="Arial1"/>
      <charset val="1"/>
    </font>
    <font>
      <sz val="9"/>
      <name val="Arial1"/>
      <charset val="1"/>
    </font>
    <font>
      <b/>
      <sz val="12"/>
      <name val="Arial"/>
      <family val="2"/>
      <charset val="1"/>
    </font>
    <font>
      <b/>
      <sz val="12"/>
      <name val="Arial1"/>
      <charset val="1"/>
    </font>
    <font>
      <sz val="10"/>
      <name val="Arial"/>
      <family val="2"/>
      <charset val="1"/>
    </font>
    <font>
      <b/>
      <sz val="11"/>
      <color rgb="FF000000"/>
      <name val="Calibri"/>
      <family val="2"/>
      <scheme val="minor"/>
    </font>
    <font>
      <sz val="10"/>
      <name val="Calibri"/>
      <family val="2"/>
      <scheme val="minor"/>
    </font>
    <font>
      <b/>
      <sz val="9"/>
      <color rgb="FF000000"/>
      <name val="Calibri"/>
      <family val="2"/>
      <scheme val="minor"/>
    </font>
    <font>
      <b/>
      <sz val="9"/>
      <name val="Calibri"/>
      <family val="2"/>
      <scheme val="minor"/>
    </font>
    <font>
      <sz val="9"/>
      <name val="Calibri"/>
      <family val="2"/>
      <scheme val="minor"/>
    </font>
    <font>
      <sz val="9"/>
      <color rgb="FF000000"/>
      <name val="Calibri"/>
      <family val="2"/>
      <scheme val="minor"/>
    </font>
    <font>
      <i/>
      <sz val="9"/>
      <name val="Calibri"/>
      <family val="2"/>
      <scheme val="minor"/>
    </font>
    <font>
      <sz val="8"/>
      <name val="Arial"/>
      <family val="2"/>
      <charset val="1"/>
    </font>
    <font>
      <b/>
      <sz val="11"/>
      <name val="Calibri"/>
      <family val="2"/>
      <scheme val="minor"/>
    </font>
    <font>
      <b/>
      <sz val="8"/>
      <name val="Calibri"/>
      <family val="2"/>
      <scheme val="minor"/>
    </font>
    <font>
      <sz val="8"/>
      <name val="Calibri"/>
      <family val="2"/>
      <scheme val="minor"/>
    </font>
    <font>
      <b/>
      <sz val="8"/>
      <color rgb="FF000000"/>
      <name val="Calibri"/>
      <family val="2"/>
      <scheme val="minor"/>
    </font>
    <font>
      <sz val="8"/>
      <color rgb="FF000000"/>
      <name val="Calibri"/>
      <family val="2"/>
      <scheme val="minor"/>
    </font>
    <font>
      <b/>
      <i/>
      <sz val="9"/>
      <name val="Calibri"/>
      <family val="2"/>
      <scheme val="minor"/>
    </font>
    <font>
      <i/>
      <sz val="8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CCCCC"/>
        <bgColor rgb="FFC0C0C0"/>
      </patternFill>
    </fill>
    <fill>
      <patternFill patternType="solid">
        <fgColor rgb="FFDFDFDF"/>
        <bgColor rgb="FFE6E6E6"/>
      </patternFill>
    </fill>
    <fill>
      <patternFill patternType="solid">
        <fgColor rgb="FFE6E6E6"/>
        <bgColor rgb="FFDFDFDF"/>
      </patternFill>
    </fill>
    <fill>
      <patternFill patternType="solid">
        <fgColor rgb="FFFFFFCC"/>
        <bgColor rgb="FFFFFF99"/>
      </patternFill>
    </fill>
    <fill>
      <patternFill patternType="solid">
        <fgColor theme="4" tint="0.59999389629810485"/>
        <bgColor indexed="64"/>
      </patternFill>
    </fill>
  </fills>
  <borders count="4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/>
      <top/>
      <bottom style="hair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hair">
        <color auto="1"/>
      </right>
      <top style="medium">
        <color indexed="64"/>
      </top>
      <bottom style="medium">
        <color indexed="64"/>
      </bottom>
      <diagonal/>
    </border>
    <border>
      <left style="hair">
        <color auto="1"/>
      </left>
      <right style="hair">
        <color auto="1"/>
      </right>
      <top style="medium">
        <color indexed="64"/>
      </top>
      <bottom style="medium">
        <color indexed="64"/>
      </bottom>
      <diagonal/>
    </border>
    <border>
      <left style="hair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auto="1"/>
      </left>
      <right style="thin">
        <color auto="1"/>
      </right>
      <top style="thick">
        <color rgb="FFFF0000"/>
      </top>
      <bottom style="thin">
        <color auto="1"/>
      </bottom>
      <diagonal/>
    </border>
    <border>
      <left style="thin">
        <color auto="1"/>
      </left>
      <right/>
      <top style="thick">
        <color rgb="FFFF0000"/>
      </top>
      <bottom style="thin">
        <color auto="1"/>
      </bottom>
      <diagonal/>
    </border>
    <border>
      <left/>
      <right style="thin">
        <color auto="1"/>
      </right>
      <top style="thick">
        <color rgb="FFFF0000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ck">
        <color rgb="FFFF0000"/>
      </top>
      <bottom/>
      <diagonal/>
    </border>
    <border>
      <left style="medium">
        <color indexed="64"/>
      </left>
      <right/>
      <top style="thin">
        <color auto="1"/>
      </top>
      <bottom/>
      <diagonal/>
    </border>
    <border>
      <left style="medium">
        <color indexed="64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auto="1"/>
      </top>
      <bottom/>
      <diagonal/>
    </border>
  </borders>
  <cellStyleXfs count="4">
    <xf numFmtId="0" fontId="0" fillId="0" borderId="0"/>
    <xf numFmtId="0" fontId="12" fillId="0" borderId="0"/>
    <xf numFmtId="43" fontId="12" fillId="0" borderId="0" applyFont="0" applyFill="0" applyBorder="0" applyAlignment="0" applyProtection="0"/>
    <xf numFmtId="9" fontId="12" fillId="0" borderId="0" applyFont="0" applyFill="0" applyBorder="0" applyAlignment="0" applyProtection="0"/>
  </cellStyleXfs>
  <cellXfs count="185">
    <xf numFmtId="0" fontId="0" fillId="0" borderId="0" xfId="0"/>
    <xf numFmtId="10" fontId="0" fillId="0" borderId="0" xfId="0" applyNumberFormat="1"/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7" fillId="4" borderId="7" xfId="0" applyFont="1" applyFill="1" applyBorder="1" applyAlignment="1">
      <alignment horizontal="center"/>
    </xf>
    <xf numFmtId="10" fontId="7" fillId="4" borderId="7" xfId="0" applyNumberFormat="1" applyFont="1" applyFill="1" applyBorder="1" applyAlignment="1">
      <alignment horizontal="center"/>
    </xf>
    <xf numFmtId="0" fontId="8" fillId="0" borderId="0" xfId="0" applyFont="1"/>
    <xf numFmtId="10" fontId="7" fillId="4" borderId="7" xfId="0" applyNumberFormat="1" applyFont="1" applyFill="1" applyBorder="1"/>
    <xf numFmtId="0" fontId="0" fillId="0" borderId="7" xfId="0" applyFont="1" applyBorder="1"/>
    <xf numFmtId="10" fontId="0" fillId="0" borderId="7" xfId="0" applyNumberFormat="1" applyFont="1" applyBorder="1"/>
    <xf numFmtId="0" fontId="0" fillId="0" borderId="7" xfId="0" applyFont="1" applyBorder="1" applyAlignment="1">
      <alignment wrapText="1"/>
    </xf>
    <xf numFmtId="0" fontId="0" fillId="0" borderId="7" xfId="0" applyFont="1" applyBorder="1" applyAlignment="1">
      <alignment vertical="center" wrapText="1"/>
    </xf>
    <xf numFmtId="10" fontId="0" fillId="0" borderId="7" xfId="0" applyNumberFormat="1" applyFont="1" applyBorder="1" applyAlignment="1">
      <alignment vertical="center"/>
    </xf>
    <xf numFmtId="0" fontId="0" fillId="0" borderId="0" xfId="0" applyFont="1"/>
    <xf numFmtId="10" fontId="0" fillId="0" borderId="0" xfId="0" applyNumberFormat="1" applyFont="1"/>
    <xf numFmtId="0" fontId="9" fillId="0" borderId="0" xfId="0" applyFont="1"/>
    <xf numFmtId="0" fontId="0" fillId="0" borderId="11" xfId="0" applyFont="1" applyBorder="1"/>
    <xf numFmtId="0" fontId="0" fillId="0" borderId="6" xfId="0" applyFont="1" applyBorder="1"/>
    <xf numFmtId="0" fontId="0" fillId="0" borderId="12" xfId="0" applyFont="1" applyBorder="1"/>
    <xf numFmtId="0" fontId="7" fillId="5" borderId="7" xfId="0" applyFont="1" applyFill="1" applyBorder="1" applyAlignment="1">
      <alignment horizontal="center"/>
    </xf>
    <xf numFmtId="0" fontId="0" fillId="0" borderId="7" xfId="0" applyFont="1" applyBorder="1" applyAlignment="1">
      <alignment horizontal="center"/>
    </xf>
    <xf numFmtId="0" fontId="0" fillId="0" borderId="7" xfId="0" applyFont="1" applyBorder="1" applyAlignment="1">
      <alignment horizontal="center" vertical="center"/>
    </xf>
    <xf numFmtId="168" fontId="0" fillId="0" borderId="7" xfId="0" applyNumberFormat="1" applyFont="1" applyBorder="1" applyAlignment="1">
      <alignment horizontal="center"/>
    </xf>
    <xf numFmtId="10" fontId="10" fillId="0" borderId="7" xfId="0" applyNumberFormat="1" applyFont="1" applyBorder="1"/>
    <xf numFmtId="0" fontId="10" fillId="0" borderId="7" xfId="0" applyFont="1" applyBorder="1"/>
    <xf numFmtId="0" fontId="11" fillId="0" borderId="0" xfId="0" applyFont="1"/>
    <xf numFmtId="0" fontId="10" fillId="0" borderId="0" xfId="0" applyFont="1" applyAlignment="1">
      <alignment horizontal="center"/>
    </xf>
    <xf numFmtId="0" fontId="10" fillId="0" borderId="0" xfId="0" applyFont="1" applyAlignment="1">
      <alignment wrapText="1"/>
    </xf>
    <xf numFmtId="10" fontId="10" fillId="0" borderId="0" xfId="0" applyNumberFormat="1" applyFont="1"/>
    <xf numFmtId="0" fontId="10" fillId="0" borderId="0" xfId="0" applyFont="1"/>
    <xf numFmtId="0" fontId="0" fillId="0" borderId="0" xfId="0" applyFont="1" applyAlignment="1">
      <alignment horizontal="center"/>
    </xf>
    <xf numFmtId="0" fontId="0" fillId="0" borderId="0" xfId="0" applyFont="1" applyAlignment="1">
      <alignment wrapText="1"/>
    </xf>
    <xf numFmtId="0" fontId="0" fillId="0" borderId="0" xfId="0" applyFont="1" applyAlignment="1">
      <alignment horizontal="left" vertical="center" wrapText="1"/>
    </xf>
    <xf numFmtId="0" fontId="0" fillId="0" borderId="0" xfId="0" applyFont="1" applyBorder="1"/>
    <xf numFmtId="0" fontId="1" fillId="0" borderId="4" xfId="0" applyFont="1" applyBorder="1" applyAlignment="1">
      <alignment wrapText="1"/>
    </xf>
    <xf numFmtId="0" fontId="0" fillId="0" borderId="0" xfId="0" applyFont="1" applyBorder="1"/>
    <xf numFmtId="0" fontId="3" fillId="0" borderId="0" xfId="0" applyFont="1" applyBorder="1" applyAlignment="1">
      <alignment horizontal="center"/>
    </xf>
    <xf numFmtId="0" fontId="7" fillId="4" borderId="7" xfId="0" applyFont="1" applyFill="1" applyBorder="1"/>
    <xf numFmtId="0" fontId="4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0" fillId="0" borderId="0" xfId="0" applyFont="1" applyBorder="1" applyAlignment="1">
      <alignment wrapText="1"/>
    </xf>
    <xf numFmtId="0" fontId="0" fillId="0" borderId="0" xfId="0" applyFont="1" applyBorder="1" applyAlignment="1">
      <alignment horizontal="justify" wrapText="1"/>
    </xf>
    <xf numFmtId="0" fontId="10" fillId="0" borderId="9" xfId="0" applyFont="1" applyBorder="1" applyAlignment="1">
      <alignment horizontal="center" vertical="center"/>
    </xf>
    <xf numFmtId="0" fontId="10" fillId="0" borderId="7" xfId="0" applyFont="1" applyBorder="1" applyAlignment="1">
      <alignment horizont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 wrapText="1"/>
    </xf>
    <xf numFmtId="0" fontId="14" fillId="0" borderId="0" xfId="0" applyFont="1"/>
    <xf numFmtId="0" fontId="13" fillId="0" borderId="2" xfId="0" applyFont="1" applyBorder="1" applyAlignment="1">
      <alignment horizontal="center" vertical="center" wrapText="1"/>
    </xf>
    <xf numFmtId="0" fontId="15" fillId="0" borderId="4" xfId="0" applyFont="1" applyBorder="1" applyAlignment="1">
      <alignment wrapText="1"/>
    </xf>
    <xf numFmtId="0" fontId="15" fillId="0" borderId="1" xfId="0" applyFont="1" applyBorder="1" applyAlignment="1">
      <alignment horizontal="center" vertical="center" wrapText="1"/>
    </xf>
    <xf numFmtId="0" fontId="17" fillId="0" borderId="0" xfId="0" applyFont="1"/>
    <xf numFmtId="0" fontId="15" fillId="0" borderId="2" xfId="0" applyFont="1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4" fontId="15" fillId="0" borderId="4" xfId="0" applyNumberFormat="1" applyFont="1" applyBorder="1" applyAlignment="1" applyProtection="1">
      <alignment horizontal="right" vertical="center" wrapText="1"/>
    </xf>
    <xf numFmtId="0" fontId="17" fillId="0" borderId="0" xfId="0" applyFont="1" applyBorder="1" applyAlignment="1" applyProtection="1">
      <alignment wrapText="1"/>
      <protection locked="0"/>
    </xf>
    <xf numFmtId="0" fontId="16" fillId="0" borderId="0" xfId="0" applyFont="1" applyBorder="1" applyAlignment="1" applyProtection="1">
      <alignment horizontal="right" vertical="center" wrapText="1"/>
    </xf>
    <xf numFmtId="0" fontId="17" fillId="0" borderId="0" xfId="0" applyFont="1" applyBorder="1" applyAlignment="1" applyProtection="1">
      <alignment horizontal="center" wrapText="1"/>
      <protection locked="0"/>
    </xf>
    <xf numFmtId="0" fontId="19" fillId="0" borderId="0" xfId="1" applyFont="1" applyBorder="1" applyAlignment="1">
      <alignment horizontal="center" vertical="center"/>
    </xf>
    <xf numFmtId="0" fontId="19" fillId="0" borderId="0" xfId="1" applyFont="1" applyBorder="1" applyAlignment="1">
      <alignment horizontal="center"/>
    </xf>
    <xf numFmtId="0" fontId="17" fillId="0" borderId="0" xfId="0" applyFont="1" applyAlignment="1">
      <alignment horizontal="center"/>
    </xf>
    <xf numFmtId="0" fontId="14" fillId="0" borderId="0" xfId="0" applyFont="1" applyAlignment="1">
      <alignment horizontal="center"/>
    </xf>
    <xf numFmtId="0" fontId="21" fillId="0" borderId="13" xfId="0" applyFont="1" applyBorder="1" applyAlignment="1">
      <alignment horizontal="center"/>
    </xf>
    <xf numFmtId="0" fontId="21" fillId="0" borderId="14" xfId="0" applyFont="1" applyBorder="1" applyAlignment="1">
      <alignment horizontal="center"/>
    </xf>
    <xf numFmtId="0" fontId="21" fillId="0" borderId="15" xfId="0" applyFont="1" applyBorder="1" applyAlignment="1">
      <alignment horizontal="center"/>
    </xf>
    <xf numFmtId="0" fontId="21" fillId="0" borderId="16" xfId="0" applyFont="1" applyBorder="1" applyAlignment="1">
      <alignment horizontal="center"/>
    </xf>
    <xf numFmtId="0" fontId="21" fillId="0" borderId="17" xfId="0" applyFont="1" applyBorder="1" applyAlignment="1">
      <alignment horizontal="center"/>
    </xf>
    <xf numFmtId="0" fontId="21" fillId="0" borderId="18" xfId="0" applyFont="1" applyBorder="1" applyAlignment="1">
      <alignment horizontal="center"/>
    </xf>
    <xf numFmtId="0" fontId="16" fillId="2" borderId="1" xfId="0" applyFont="1" applyFill="1" applyBorder="1" applyAlignment="1" applyProtection="1">
      <alignment horizontal="center" vertical="center" wrapText="1"/>
    </xf>
    <xf numFmtId="0" fontId="17" fillId="0" borderId="7" xfId="0" applyFont="1" applyBorder="1" applyAlignment="1" applyProtection="1">
      <alignment horizontal="left" vertical="center" wrapText="1"/>
    </xf>
    <xf numFmtId="0" fontId="17" fillId="0" borderId="7" xfId="0" applyFont="1" applyBorder="1" applyAlignment="1" applyProtection="1">
      <alignment horizontal="center" vertical="center" wrapText="1"/>
    </xf>
    <xf numFmtId="0" fontId="17" fillId="0" borderId="7" xfId="0" applyFont="1" applyBorder="1" applyAlignment="1" applyProtection="1">
      <alignment horizontal="justify" vertical="center" wrapText="1"/>
    </xf>
    <xf numFmtId="4" fontId="18" fillId="0" borderId="7" xfId="0" applyNumberFormat="1" applyFont="1" applyBorder="1" applyAlignment="1" applyProtection="1">
      <alignment horizontal="right" vertical="center" wrapText="1"/>
    </xf>
    <xf numFmtId="0" fontId="17" fillId="0" borderId="10" xfId="0" applyFont="1" applyBorder="1" applyAlignment="1" applyProtection="1">
      <alignment horizontal="left" vertical="center" wrapText="1"/>
    </xf>
    <xf numFmtId="0" fontId="17" fillId="0" borderId="10" xfId="0" applyFont="1" applyBorder="1" applyAlignment="1" applyProtection="1">
      <alignment horizontal="center" vertical="center" wrapText="1"/>
    </xf>
    <xf numFmtId="0" fontId="17" fillId="0" borderId="10" xfId="0" applyFont="1" applyBorder="1" applyAlignment="1" applyProtection="1">
      <alignment horizontal="justify" vertical="center" wrapText="1"/>
    </xf>
    <xf numFmtId="4" fontId="18" fillId="0" borderId="10" xfId="0" applyNumberFormat="1" applyFont="1" applyBorder="1" applyAlignment="1" applyProtection="1">
      <alignment horizontal="right" vertical="center" wrapText="1"/>
    </xf>
    <xf numFmtId="0" fontId="16" fillId="6" borderId="19" xfId="0" applyFont="1" applyFill="1" applyBorder="1" applyAlignment="1" applyProtection="1">
      <alignment horizontal="left" vertical="center" wrapText="1"/>
    </xf>
    <xf numFmtId="0" fontId="16" fillId="6" borderId="20" xfId="0" applyFont="1" applyFill="1" applyBorder="1" applyAlignment="1" applyProtection="1">
      <alignment horizontal="left" vertical="center" wrapText="1"/>
    </xf>
    <xf numFmtId="4" fontId="15" fillId="6" borderId="21" xfId="0" applyNumberFormat="1" applyFont="1" applyFill="1" applyBorder="1" applyAlignment="1" applyProtection="1">
      <alignment horizontal="right" vertical="center" wrapText="1"/>
    </xf>
    <xf numFmtId="0" fontId="17" fillId="0" borderId="0" xfId="0" applyFont="1" applyBorder="1" applyAlignment="1" applyProtection="1">
      <alignment horizontal="left" vertical="center" wrapText="1"/>
    </xf>
    <xf numFmtId="0" fontId="17" fillId="0" borderId="0" xfId="0" applyFont="1" applyBorder="1" applyAlignment="1" applyProtection="1">
      <alignment horizontal="center" vertical="center" wrapText="1"/>
    </xf>
    <xf numFmtId="0" fontId="17" fillId="0" borderId="0" xfId="0" applyFont="1" applyBorder="1" applyAlignment="1" applyProtection="1">
      <alignment horizontal="justify" vertical="center" wrapText="1"/>
    </xf>
    <xf numFmtId="4" fontId="18" fillId="0" borderId="0" xfId="0" applyNumberFormat="1" applyFont="1" applyBorder="1" applyAlignment="1" applyProtection="1">
      <alignment horizontal="right" vertical="center" wrapText="1"/>
    </xf>
    <xf numFmtId="0" fontId="17" fillId="0" borderId="22" xfId="0" applyFont="1" applyBorder="1" applyAlignment="1" applyProtection="1">
      <alignment wrapText="1"/>
      <protection locked="0"/>
    </xf>
    <xf numFmtId="4" fontId="17" fillId="0" borderId="0" xfId="0" applyNumberFormat="1" applyFont="1"/>
    <xf numFmtId="0" fontId="22" fillId="0" borderId="4" xfId="0" applyFont="1" applyBorder="1" applyAlignment="1" applyProtection="1">
      <alignment horizontal="left" vertical="center" wrapText="1"/>
    </xf>
    <xf numFmtId="0" fontId="17" fillId="0" borderId="4" xfId="0" applyFont="1" applyBorder="1" applyAlignment="1" applyProtection="1">
      <alignment horizontal="left" vertical="center" wrapText="1"/>
    </xf>
    <xf numFmtId="0" fontId="23" fillId="0" borderId="0" xfId="0" applyFont="1" applyAlignment="1">
      <alignment wrapText="1"/>
    </xf>
    <xf numFmtId="0" fontId="24" fillId="0" borderId="4" xfId="0" applyFont="1" applyBorder="1" applyAlignment="1">
      <alignment horizontal="center" vertical="center" wrapText="1"/>
    </xf>
    <xf numFmtId="0" fontId="24" fillId="0" borderId="4" xfId="0" applyFont="1" applyBorder="1" applyAlignment="1">
      <alignment wrapText="1"/>
    </xf>
    <xf numFmtId="0" fontId="23" fillId="0" borderId="0" xfId="0" applyFont="1" applyBorder="1" applyAlignment="1" applyProtection="1">
      <alignment wrapText="1"/>
      <protection locked="0"/>
    </xf>
    <xf numFmtId="0" fontId="25" fillId="0" borderId="0" xfId="0" applyFont="1" applyBorder="1" applyAlignment="1" applyProtection="1">
      <alignment horizontal="left" vertical="top" wrapText="1"/>
    </xf>
    <xf numFmtId="0" fontId="22" fillId="2" borderId="4" xfId="0" applyFont="1" applyFill="1" applyBorder="1" applyAlignment="1" applyProtection="1">
      <alignment horizontal="left" vertical="center" wrapText="1"/>
    </xf>
    <xf numFmtId="0" fontId="22" fillId="2" borderId="4" xfId="0" applyFont="1" applyFill="1" applyBorder="1" applyAlignment="1" applyProtection="1">
      <alignment horizontal="center" vertical="center" wrapText="1"/>
    </xf>
    <xf numFmtId="0" fontId="23" fillId="0" borderId="4" xfId="0" applyFont="1" applyBorder="1" applyAlignment="1" applyProtection="1">
      <alignment horizontal="center" vertical="top" wrapText="1"/>
    </xf>
    <xf numFmtId="0" fontId="23" fillId="0" borderId="4" xfId="0" applyFont="1" applyBorder="1" applyAlignment="1" applyProtection="1">
      <alignment horizontal="justify" vertical="top" wrapText="1"/>
    </xf>
    <xf numFmtId="164" fontId="25" fillId="0" borderId="4" xfId="0" applyNumberFormat="1" applyFont="1" applyBorder="1" applyAlignment="1" applyProtection="1">
      <alignment horizontal="right" vertical="top" wrapText="1"/>
    </xf>
    <xf numFmtId="165" fontId="25" fillId="0" borderId="4" xfId="0" applyNumberFormat="1" applyFont="1" applyBorder="1" applyAlignment="1" applyProtection="1">
      <alignment horizontal="right" vertical="top" wrapText="1"/>
    </xf>
    <xf numFmtId="0" fontId="25" fillId="0" borderId="0" xfId="0" applyFont="1" applyBorder="1" applyAlignment="1" applyProtection="1">
      <alignment wrapText="1"/>
      <protection locked="0"/>
    </xf>
    <xf numFmtId="0" fontId="22" fillId="0" borderId="4" xfId="0" applyFont="1" applyBorder="1" applyAlignment="1" applyProtection="1">
      <alignment horizontal="right" vertical="top" wrapText="1"/>
    </xf>
    <xf numFmtId="165" fontId="24" fillId="0" borderId="4" xfId="0" applyNumberFormat="1" applyFont="1" applyBorder="1" applyAlignment="1" applyProtection="1">
      <alignment horizontal="right" vertical="top" wrapText="1"/>
    </xf>
    <xf numFmtId="0" fontId="22" fillId="0" borderId="4" xfId="0" applyFont="1" applyBorder="1" applyAlignment="1" applyProtection="1">
      <alignment horizontal="right" vertical="center" wrapText="1"/>
    </xf>
    <xf numFmtId="4" fontId="24" fillId="0" borderId="4" xfId="0" applyNumberFormat="1" applyFont="1" applyBorder="1" applyAlignment="1" applyProtection="1">
      <alignment horizontal="right" vertical="center" wrapText="1"/>
    </xf>
    <xf numFmtId="0" fontId="25" fillId="0" borderId="0" xfId="0" applyFont="1" applyBorder="1" applyAlignment="1" applyProtection="1">
      <alignment wrapText="1"/>
      <protection locked="0"/>
    </xf>
    <xf numFmtId="10" fontId="23" fillId="0" borderId="0" xfId="3" applyNumberFormat="1" applyFont="1" applyAlignment="1">
      <alignment wrapText="1"/>
    </xf>
    <xf numFmtId="0" fontId="23" fillId="0" borderId="4" xfId="0" applyFont="1" applyBorder="1" applyAlignment="1" applyProtection="1">
      <alignment horizontal="center" vertical="center" wrapText="1"/>
    </xf>
    <xf numFmtId="0" fontId="23" fillId="0" borderId="4" xfId="0" applyFont="1" applyBorder="1" applyAlignment="1" applyProtection="1">
      <alignment horizontal="left" vertical="center" wrapText="1"/>
    </xf>
    <xf numFmtId="166" fontId="25" fillId="0" borderId="4" xfId="0" applyNumberFormat="1" applyFont="1" applyBorder="1" applyAlignment="1" applyProtection="1">
      <alignment horizontal="center" vertical="center" wrapText="1"/>
    </xf>
    <xf numFmtId="166" fontId="25" fillId="0" borderId="4" xfId="0" applyNumberFormat="1" applyFont="1" applyBorder="1" applyAlignment="1" applyProtection="1">
      <alignment horizontal="right" vertical="center" wrapText="1"/>
    </xf>
    <xf numFmtId="166" fontId="24" fillId="0" borderId="4" xfId="0" applyNumberFormat="1" applyFont="1" applyBorder="1" applyAlignment="1" applyProtection="1">
      <alignment horizontal="right" vertical="center" wrapText="1"/>
    </xf>
    <xf numFmtId="43" fontId="23" fillId="0" borderId="0" xfId="2" applyFont="1" applyBorder="1" applyAlignment="1" applyProtection="1">
      <alignment wrapText="1"/>
      <protection locked="0"/>
    </xf>
    <xf numFmtId="43" fontId="22" fillId="2" borderId="4" xfId="2" applyFont="1" applyFill="1" applyBorder="1" applyAlignment="1" applyProtection="1">
      <alignment horizontal="center" vertical="center" wrapText="1"/>
    </xf>
    <xf numFmtId="43" fontId="25" fillId="0" borderId="4" xfId="2" applyFont="1" applyBorder="1" applyAlignment="1" applyProtection="1">
      <alignment horizontal="right" vertical="top" wrapText="1"/>
    </xf>
    <xf numFmtId="43" fontId="25" fillId="0" borderId="0" xfId="2" applyFont="1" applyBorder="1" applyAlignment="1" applyProtection="1">
      <alignment wrapText="1"/>
      <protection locked="0"/>
    </xf>
    <xf numFmtId="43" fontId="25" fillId="0" borderId="4" xfId="2" applyFont="1" applyBorder="1" applyAlignment="1" applyProtection="1">
      <alignment horizontal="right" vertical="center" wrapText="1"/>
    </xf>
    <xf numFmtId="43" fontId="23" fillId="0" borderId="0" xfId="2" applyFont="1" applyAlignment="1">
      <alignment wrapText="1"/>
    </xf>
    <xf numFmtId="0" fontId="24" fillId="0" borderId="4" xfId="0" applyFont="1" applyBorder="1" applyAlignment="1">
      <alignment wrapText="1"/>
    </xf>
    <xf numFmtId="0" fontId="24" fillId="0" borderId="23" xfId="0" applyFont="1" applyBorder="1" applyAlignment="1">
      <alignment horizontal="left" wrapText="1"/>
    </xf>
    <xf numFmtId="0" fontId="24" fillId="0" borderId="24" xfId="0" applyFont="1" applyBorder="1" applyAlignment="1">
      <alignment horizontal="left" wrapText="1"/>
    </xf>
    <xf numFmtId="0" fontId="24" fillId="0" borderId="5" xfId="0" applyFont="1" applyBorder="1" applyAlignment="1">
      <alignment horizontal="left" wrapText="1"/>
    </xf>
    <xf numFmtId="10" fontId="24" fillId="0" borderId="4" xfId="0" applyNumberFormat="1" applyFont="1" applyBorder="1" applyAlignment="1">
      <alignment wrapText="1"/>
    </xf>
    <xf numFmtId="0" fontId="21" fillId="0" borderId="0" xfId="0" applyFont="1" applyBorder="1" applyAlignment="1"/>
    <xf numFmtId="0" fontId="17" fillId="0" borderId="0" xfId="0" applyFont="1" applyBorder="1"/>
    <xf numFmtId="4" fontId="23" fillId="0" borderId="0" xfId="0" applyNumberFormat="1" applyFont="1" applyAlignment="1">
      <alignment wrapText="1"/>
    </xf>
    <xf numFmtId="0" fontId="23" fillId="0" borderId="0" xfId="0" applyFont="1" applyAlignment="1">
      <alignment horizontal="center" wrapText="1"/>
    </xf>
    <xf numFmtId="0" fontId="26" fillId="0" borderId="25" xfId="0" applyFont="1" applyBorder="1" applyAlignment="1">
      <alignment horizontal="center"/>
    </xf>
    <xf numFmtId="0" fontId="26" fillId="0" borderId="26" xfId="0" applyFont="1" applyBorder="1" applyAlignment="1">
      <alignment horizontal="center"/>
    </xf>
    <xf numFmtId="0" fontId="26" fillId="0" borderId="27" xfId="0" applyFont="1" applyBorder="1" applyAlignment="1">
      <alignment horizontal="center"/>
    </xf>
    <xf numFmtId="0" fontId="17" fillId="6" borderId="16" xfId="0" applyFont="1" applyFill="1" applyBorder="1" applyAlignment="1" applyProtection="1">
      <alignment wrapText="1"/>
      <protection locked="0"/>
    </xf>
    <xf numFmtId="0" fontId="17" fillId="6" borderId="17" xfId="0" applyFont="1" applyFill="1" applyBorder="1" applyAlignment="1" applyProtection="1">
      <alignment wrapText="1"/>
      <protection locked="0"/>
    </xf>
    <xf numFmtId="0" fontId="16" fillId="6" borderId="17" xfId="0" applyFont="1" applyFill="1" applyBorder="1" applyAlignment="1" applyProtection="1">
      <alignment horizontal="right" vertical="center" wrapText="1"/>
    </xf>
    <xf numFmtId="0" fontId="17" fillId="6" borderId="13" xfId="0" applyFont="1" applyFill="1" applyBorder="1" applyAlignment="1" applyProtection="1">
      <alignment wrapText="1"/>
      <protection locked="0"/>
    </xf>
    <xf numFmtId="0" fontId="17" fillId="6" borderId="14" xfId="0" applyFont="1" applyFill="1" applyBorder="1" applyAlignment="1" applyProtection="1">
      <alignment wrapText="1"/>
      <protection locked="0"/>
    </xf>
    <xf numFmtId="0" fontId="16" fillId="6" borderId="14" xfId="0" applyFont="1" applyFill="1" applyBorder="1" applyAlignment="1" applyProtection="1">
      <alignment horizontal="right" vertical="center" wrapText="1"/>
    </xf>
    <xf numFmtId="4" fontId="15" fillId="0" borderId="28" xfId="0" applyNumberFormat="1" applyFont="1" applyBorder="1" applyAlignment="1" applyProtection="1">
      <alignment horizontal="right" vertical="center" wrapText="1"/>
    </xf>
    <xf numFmtId="4" fontId="15" fillId="0" borderId="29" xfId="0" applyNumberFormat="1" applyFont="1" applyBorder="1" applyAlignment="1" applyProtection="1">
      <alignment horizontal="right" vertical="center" wrapText="1"/>
    </xf>
    <xf numFmtId="4" fontId="15" fillId="0" borderId="30" xfId="0" applyNumberFormat="1" applyFont="1" applyBorder="1" applyAlignment="1" applyProtection="1">
      <alignment horizontal="right" vertical="center" wrapText="1"/>
    </xf>
    <xf numFmtId="4" fontId="15" fillId="6" borderId="15" xfId="0" applyNumberFormat="1" applyFont="1" applyFill="1" applyBorder="1" applyAlignment="1" applyProtection="1">
      <alignment horizontal="right" vertical="center" wrapText="1"/>
    </xf>
    <xf numFmtId="4" fontId="15" fillId="0" borderId="31" xfId="0" applyNumberFormat="1" applyFont="1" applyBorder="1" applyAlignment="1" applyProtection="1">
      <alignment horizontal="right" vertical="center" wrapText="1"/>
    </xf>
    <xf numFmtId="4" fontId="15" fillId="6" borderId="18" xfId="0" applyNumberFormat="1" applyFont="1" applyFill="1" applyBorder="1" applyAlignment="1" applyProtection="1">
      <alignment horizontal="right" vertical="center" wrapText="1"/>
    </xf>
    <xf numFmtId="0" fontId="17" fillId="0" borderId="0" xfId="0" applyFont="1" applyBorder="1" applyAlignment="1" applyProtection="1">
      <alignment horizontal="center" wrapText="1"/>
      <protection locked="0"/>
    </xf>
    <xf numFmtId="0" fontId="21" fillId="0" borderId="0" xfId="0" applyFont="1" applyBorder="1" applyAlignment="1">
      <alignment horizontal="center"/>
    </xf>
    <xf numFmtId="0" fontId="0" fillId="0" borderId="0" xfId="0" applyFont="1" applyAlignment="1">
      <alignment horizontal="center"/>
    </xf>
    <xf numFmtId="0" fontId="14" fillId="3" borderId="4" xfId="0" applyFont="1" applyFill="1" applyBorder="1" applyAlignment="1" applyProtection="1">
      <alignment horizontal="center" vertical="center" wrapText="1"/>
    </xf>
    <xf numFmtId="0" fontId="23" fillId="3" borderId="4" xfId="0" applyFont="1" applyFill="1" applyBorder="1" applyAlignment="1" applyProtection="1">
      <alignment horizontal="center" vertical="center" wrapText="1"/>
    </xf>
    <xf numFmtId="0" fontId="27" fillId="0" borderId="0" xfId="1" applyFont="1" applyBorder="1" applyAlignment="1">
      <alignment horizontal="center" vertical="center"/>
    </xf>
    <xf numFmtId="0" fontId="27" fillId="0" borderId="0" xfId="1" applyFont="1" applyBorder="1" applyAlignment="1">
      <alignment horizontal="center"/>
    </xf>
    <xf numFmtId="4" fontId="18" fillId="0" borderId="4" xfId="0" applyNumberFormat="1" applyFont="1" applyBorder="1" applyAlignment="1" applyProtection="1">
      <alignment horizontal="right" vertical="center" wrapText="1"/>
    </xf>
    <xf numFmtId="10" fontId="18" fillId="0" borderId="1" xfId="3" applyNumberFormat="1" applyFont="1" applyBorder="1" applyAlignment="1" applyProtection="1">
      <alignment horizontal="right" vertical="center" wrapText="1"/>
    </xf>
    <xf numFmtId="4" fontId="15" fillId="0" borderId="1" xfId="0" applyNumberFormat="1" applyFont="1" applyBorder="1" applyAlignment="1" applyProtection="1">
      <alignment horizontal="right" vertical="center" wrapText="1"/>
    </xf>
    <xf numFmtId="43" fontId="18" fillId="3" borderId="32" xfId="2" applyFont="1" applyFill="1" applyBorder="1" applyAlignment="1" applyProtection="1">
      <alignment horizontal="right" vertical="center" wrapText="1"/>
    </xf>
    <xf numFmtId="43" fontId="18" fillId="0" borderId="4" xfId="2" applyFont="1" applyFill="1" applyBorder="1" applyAlignment="1" applyProtection="1">
      <alignment horizontal="right" vertical="center" wrapText="1"/>
    </xf>
    <xf numFmtId="43" fontId="18" fillId="3" borderId="33" xfId="2" applyFont="1" applyFill="1" applyBorder="1" applyAlignment="1" applyProtection="1">
      <alignment horizontal="right" vertical="center" wrapText="1"/>
    </xf>
    <xf numFmtId="43" fontId="18" fillId="3" borderId="34" xfId="2" applyFont="1" applyFill="1" applyBorder="1" applyAlignment="1" applyProtection="1">
      <alignment horizontal="right" vertical="center" wrapText="1"/>
    </xf>
    <xf numFmtId="0" fontId="18" fillId="0" borderId="1" xfId="0" applyFont="1" applyBorder="1" applyAlignment="1" applyProtection="1">
      <alignment wrapText="1"/>
      <protection locked="0"/>
    </xf>
    <xf numFmtId="0" fontId="18" fillId="0" borderId="1" xfId="0" applyFont="1" applyFill="1" applyBorder="1" applyAlignment="1" applyProtection="1">
      <alignment wrapText="1"/>
      <protection locked="0"/>
    </xf>
    <xf numFmtId="43" fontId="18" fillId="0" borderId="1" xfId="2" applyFont="1" applyBorder="1" applyAlignment="1" applyProtection="1">
      <alignment wrapText="1"/>
      <protection locked="0"/>
    </xf>
    <xf numFmtId="10" fontId="18" fillId="0" borderId="1" xfId="3" applyNumberFormat="1" applyFont="1" applyFill="1" applyBorder="1" applyAlignment="1" applyProtection="1">
      <alignment horizontal="right" vertical="center" wrapText="1"/>
    </xf>
    <xf numFmtId="0" fontId="17" fillId="0" borderId="1" xfId="0" applyFont="1" applyBorder="1" applyAlignment="1" applyProtection="1">
      <alignment horizontal="left" vertical="center" wrapText="1"/>
    </xf>
    <xf numFmtId="4" fontId="18" fillId="0" borderId="1" xfId="0" applyNumberFormat="1" applyFont="1" applyBorder="1" applyAlignment="1" applyProtection="1">
      <alignment horizontal="right" vertical="center" wrapText="1"/>
    </xf>
    <xf numFmtId="43" fontId="18" fillId="3" borderId="1" xfId="2" applyFont="1" applyFill="1" applyBorder="1" applyAlignment="1" applyProtection="1">
      <alignment horizontal="right" vertical="center" wrapText="1"/>
    </xf>
    <xf numFmtId="43" fontId="18" fillId="3" borderId="37" xfId="2" applyFont="1" applyFill="1" applyBorder="1" applyAlignment="1" applyProtection="1">
      <alignment horizontal="right" vertical="center" wrapText="1"/>
    </xf>
    <xf numFmtId="0" fontId="18" fillId="0" borderId="13" xfId="0" applyFont="1" applyFill="1" applyBorder="1" applyAlignment="1" applyProtection="1">
      <alignment wrapText="1"/>
      <protection locked="0"/>
    </xf>
    <xf numFmtId="0" fontId="15" fillId="0" borderId="15" xfId="0" applyFont="1" applyFill="1" applyBorder="1" applyAlignment="1" applyProtection="1">
      <alignment wrapText="1"/>
      <protection locked="0"/>
    </xf>
    <xf numFmtId="4" fontId="15" fillId="0" borderId="14" xfId="0" applyNumberFormat="1" applyFont="1" applyFill="1" applyBorder="1" applyAlignment="1" applyProtection="1">
      <alignment horizontal="center" vertical="center" wrapText="1"/>
    </xf>
    <xf numFmtId="4" fontId="15" fillId="3" borderId="13" xfId="0" applyNumberFormat="1" applyFont="1" applyFill="1" applyBorder="1" applyAlignment="1" applyProtection="1">
      <alignment horizontal="right" vertical="center" wrapText="1"/>
    </xf>
    <xf numFmtId="4" fontId="15" fillId="3" borderId="41" xfId="0" applyNumberFormat="1" applyFont="1" applyFill="1" applyBorder="1" applyAlignment="1" applyProtection="1">
      <alignment horizontal="right" vertical="center" wrapText="1"/>
    </xf>
    <xf numFmtId="4" fontId="15" fillId="3" borderId="15" xfId="0" applyNumberFormat="1" applyFont="1" applyFill="1" applyBorder="1" applyAlignment="1" applyProtection="1">
      <alignment horizontal="center" vertical="center" wrapText="1"/>
    </xf>
    <xf numFmtId="0" fontId="18" fillId="0" borderId="22" xfId="0" applyFont="1" applyFill="1" applyBorder="1" applyAlignment="1" applyProtection="1">
      <alignment wrapText="1"/>
      <protection locked="0"/>
    </xf>
    <xf numFmtId="0" fontId="15" fillId="0" borderId="31" xfId="0" applyFont="1" applyFill="1" applyBorder="1" applyAlignment="1" applyProtection="1">
      <alignment wrapText="1"/>
      <protection locked="0"/>
    </xf>
    <xf numFmtId="4" fontId="15" fillId="0" borderId="0" xfId="0" applyNumberFormat="1" applyFont="1" applyFill="1" applyBorder="1" applyAlignment="1" applyProtection="1">
      <alignment horizontal="center" vertical="center" wrapText="1"/>
    </xf>
    <xf numFmtId="10" fontId="15" fillId="0" borderId="38" xfId="3" applyNumberFormat="1" applyFont="1" applyFill="1" applyBorder="1" applyAlignment="1" applyProtection="1">
      <alignment horizontal="right" vertical="center" wrapText="1"/>
    </xf>
    <xf numFmtId="10" fontId="15" fillId="0" borderId="42" xfId="3" applyNumberFormat="1" applyFont="1" applyFill="1" applyBorder="1" applyAlignment="1" applyProtection="1">
      <alignment horizontal="right" vertical="center" wrapText="1"/>
    </xf>
    <xf numFmtId="4" fontId="15" fillId="3" borderId="31" xfId="0" applyNumberFormat="1" applyFont="1" applyFill="1" applyBorder="1" applyAlignment="1" applyProtection="1">
      <alignment horizontal="center" vertical="center" wrapText="1"/>
    </xf>
    <xf numFmtId="0" fontId="17" fillId="0" borderId="0" xfId="0" applyFont="1" applyFill="1"/>
    <xf numFmtId="4" fontId="15" fillId="3" borderId="39" xfId="0" applyNumberFormat="1" applyFont="1" applyFill="1" applyBorder="1" applyAlignment="1" applyProtection="1">
      <alignment horizontal="right" vertical="center" wrapText="1"/>
    </xf>
    <xf numFmtId="4" fontId="15" fillId="3" borderId="35" xfId="0" applyNumberFormat="1" applyFont="1" applyFill="1" applyBorder="1" applyAlignment="1" applyProtection="1">
      <alignment horizontal="right" vertical="center" wrapText="1"/>
    </xf>
    <xf numFmtId="0" fontId="17" fillId="0" borderId="16" xfId="0" applyFont="1" applyFill="1" applyBorder="1" applyAlignment="1" applyProtection="1">
      <alignment wrapText="1"/>
      <protection locked="0"/>
    </xf>
    <xf numFmtId="0" fontId="17" fillId="0" borderId="18" xfId="0" applyFont="1" applyFill="1" applyBorder="1" applyAlignment="1" applyProtection="1">
      <alignment wrapText="1"/>
      <protection locked="0"/>
    </xf>
    <xf numFmtId="4" fontId="15" fillId="0" borderId="17" xfId="0" applyNumberFormat="1" applyFont="1" applyFill="1" applyBorder="1" applyAlignment="1" applyProtection="1">
      <alignment horizontal="center" vertical="center" wrapText="1"/>
    </xf>
    <xf numFmtId="10" fontId="15" fillId="0" borderId="40" xfId="3" applyNumberFormat="1" applyFont="1" applyBorder="1" applyAlignment="1" applyProtection="1">
      <alignment horizontal="right" vertical="center" wrapText="1"/>
    </xf>
    <xf numFmtId="10" fontId="15" fillId="0" borderId="36" xfId="3" applyNumberFormat="1" applyFont="1" applyBorder="1" applyAlignment="1" applyProtection="1">
      <alignment horizontal="right" vertical="center" wrapText="1"/>
    </xf>
    <xf numFmtId="4" fontId="15" fillId="3" borderId="18" xfId="0" applyNumberFormat="1" applyFont="1" applyFill="1" applyBorder="1" applyAlignment="1" applyProtection="1">
      <alignment horizontal="center" vertical="center" wrapText="1"/>
    </xf>
  </cellXfs>
  <cellStyles count="4">
    <cellStyle name="Normal" xfId="0" builtinId="0"/>
    <cellStyle name="Porcentagem" xfId="3" builtinId="5"/>
    <cellStyle name="Texto Explicativo" xfId="1" builtinId="53" customBuiltin="1"/>
    <cellStyle name="Vírgula" xfId="2" builtinId="3"/>
  </cellStyles>
  <dxfs count="0"/>
  <tableStyles count="0" defaultTableStyle="TableStyleMedium2" defaultPivotStyle="PivotStyleLight16"/>
  <colors>
    <indexedColors>
      <rgbColor rgb="FF000000"/>
      <rgbColor rgb="FFE6E6E6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CC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DFDFDF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eg"/><Relationship Id="rId1" Type="http://schemas.openxmlformats.org/officeDocument/2006/relationships/image" Target="../media/image3.jpeg"/></Relationships>
</file>

<file path=xl/drawings/_rels/vmlDrawing2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eg"/><Relationship Id="rId1" Type="http://schemas.openxmlformats.org/officeDocument/2006/relationships/image" Target="../media/image3.jpeg"/></Relationships>
</file>

<file path=xl/drawings/_rels/vmlDrawing3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eg"/><Relationship Id="rId1" Type="http://schemas.openxmlformats.org/officeDocument/2006/relationships/image" Target="../media/image3.jpeg"/></Relationships>
</file>

<file path=xl/drawings/_rels/vmlDrawing4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eg"/><Relationship Id="rId1" Type="http://schemas.openxmlformats.org/officeDocument/2006/relationships/image" Target="../media/image3.jpeg"/></Relationships>
</file>

<file path=xl/drawings/_rels/vmlDrawing5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eg"/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358914</xdr:colOff>
      <xdr:row>204</xdr:row>
      <xdr:rowOff>112643</xdr:rowOff>
    </xdr:from>
    <xdr:to>
      <xdr:col>2</xdr:col>
      <xdr:colOff>1176131</xdr:colOff>
      <xdr:row>210</xdr:row>
      <xdr:rowOff>55646</xdr:rowOff>
    </xdr:to>
    <xdr:pic>
      <xdr:nvPicPr>
        <xdr:cNvPr id="4" name="Imagem 3">
          <a:extLst>
            <a:ext uri="{FF2B5EF4-FFF2-40B4-BE49-F238E27FC236}">
              <a16:creationId xmlns:a16="http://schemas.microsoft.com/office/drawing/2014/main" id="{D979DC78-8B51-49A1-8CFC-BA3F7CB26AF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58914" y="62182513"/>
          <a:ext cx="2175565" cy="870655"/>
        </a:xfrm>
        <a:prstGeom prst="rect">
          <a:avLst/>
        </a:prstGeom>
      </xdr:spPr>
    </xdr:pic>
    <xdr:clientData/>
  </xdr:twoCellAnchor>
  <xdr:twoCellAnchor editAs="oneCell">
    <xdr:from>
      <xdr:col>5</xdr:col>
      <xdr:colOff>452783</xdr:colOff>
      <xdr:row>203</xdr:row>
      <xdr:rowOff>97883</xdr:rowOff>
    </xdr:from>
    <xdr:to>
      <xdr:col>7</xdr:col>
      <xdr:colOff>171557</xdr:colOff>
      <xdr:row>211</xdr:row>
      <xdr:rowOff>38653</xdr:rowOff>
    </xdr:to>
    <xdr:pic>
      <xdr:nvPicPr>
        <xdr:cNvPr id="5" name="Imagem 4">
          <a:extLst>
            <a:ext uri="{FF2B5EF4-FFF2-40B4-BE49-F238E27FC236}">
              <a16:creationId xmlns:a16="http://schemas.microsoft.com/office/drawing/2014/main" id="{95EA7239-C5EC-4C14-9867-B14F6598630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929783" y="62013144"/>
          <a:ext cx="1331122" cy="117763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54</xdr:row>
      <xdr:rowOff>108631</xdr:rowOff>
    </xdr:from>
    <xdr:to>
      <xdr:col>1</xdr:col>
      <xdr:colOff>1656522</xdr:colOff>
      <xdr:row>59</xdr:row>
      <xdr:rowOff>151025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7698D114-F02A-4B95-BDAE-FF31BA7C881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0163718"/>
          <a:ext cx="2175565" cy="870655"/>
        </a:xfrm>
        <a:prstGeom prst="rect">
          <a:avLst/>
        </a:prstGeom>
      </xdr:spPr>
    </xdr:pic>
    <xdr:clientData/>
  </xdr:twoCellAnchor>
  <xdr:twoCellAnchor editAs="oneCell">
    <xdr:from>
      <xdr:col>4</xdr:col>
      <xdr:colOff>585303</xdr:colOff>
      <xdr:row>53</xdr:row>
      <xdr:rowOff>71783</xdr:rowOff>
    </xdr:from>
    <xdr:to>
      <xdr:col>5</xdr:col>
      <xdr:colOff>850730</xdr:colOff>
      <xdr:row>60</xdr:row>
      <xdr:rowOff>89857</xdr:rowOff>
    </xdr:to>
    <xdr:pic>
      <xdr:nvPicPr>
        <xdr:cNvPr id="4" name="Imagem 3">
          <a:extLst>
            <a:ext uri="{FF2B5EF4-FFF2-40B4-BE49-F238E27FC236}">
              <a16:creationId xmlns:a16="http://schemas.microsoft.com/office/drawing/2014/main" id="{50FE6E41-94BA-4351-B529-03108616188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527260" y="9961218"/>
          <a:ext cx="1331122" cy="1177639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209550</xdr:colOff>
      <xdr:row>2902</xdr:row>
      <xdr:rowOff>10619</xdr:rowOff>
    </xdr:from>
    <xdr:to>
      <xdr:col>2</xdr:col>
      <xdr:colOff>1578665</xdr:colOff>
      <xdr:row>2908</xdr:row>
      <xdr:rowOff>81174</xdr:rowOff>
    </xdr:to>
    <xdr:pic>
      <xdr:nvPicPr>
        <xdr:cNvPr id="4" name="Imagem 3">
          <a:extLst>
            <a:ext uri="{FF2B5EF4-FFF2-40B4-BE49-F238E27FC236}">
              <a16:creationId xmlns:a16="http://schemas.microsoft.com/office/drawing/2014/main" id="{F99452DF-1D09-43D6-9C90-D034010703A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09550" y="566259169"/>
          <a:ext cx="2175565" cy="870655"/>
        </a:xfrm>
        <a:prstGeom prst="rect">
          <a:avLst/>
        </a:prstGeom>
      </xdr:spPr>
    </xdr:pic>
    <xdr:clientData/>
  </xdr:twoCellAnchor>
  <xdr:twoCellAnchor editAs="oneCell">
    <xdr:from>
      <xdr:col>5</xdr:col>
      <xdr:colOff>360569</xdr:colOff>
      <xdr:row>2900</xdr:row>
      <xdr:rowOff>107950</xdr:rowOff>
    </xdr:from>
    <xdr:to>
      <xdr:col>7</xdr:col>
      <xdr:colOff>294691</xdr:colOff>
      <xdr:row>2909</xdr:row>
      <xdr:rowOff>85439</xdr:rowOff>
    </xdr:to>
    <xdr:pic>
      <xdr:nvPicPr>
        <xdr:cNvPr id="5" name="Imagem 4">
          <a:extLst>
            <a:ext uri="{FF2B5EF4-FFF2-40B4-BE49-F238E27FC236}">
              <a16:creationId xmlns:a16="http://schemas.microsoft.com/office/drawing/2014/main" id="{8B2B7893-E358-428D-96C5-0D0BE7718F7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780419" y="566089800"/>
          <a:ext cx="1331122" cy="1177639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52</xdr:row>
      <xdr:rowOff>55069</xdr:rowOff>
    </xdr:from>
    <xdr:to>
      <xdr:col>1</xdr:col>
      <xdr:colOff>1565965</xdr:colOff>
      <xdr:row>57</xdr:row>
      <xdr:rowOff>131974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17DBF230-5055-4185-886C-C0F8E5F4FAB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9046669"/>
          <a:ext cx="2175565" cy="870655"/>
        </a:xfrm>
        <a:prstGeom prst="rect">
          <a:avLst/>
        </a:prstGeom>
      </xdr:spPr>
    </xdr:pic>
    <xdr:clientData/>
  </xdr:twoCellAnchor>
  <xdr:twoCellAnchor editAs="oneCell">
    <xdr:from>
      <xdr:col>3</xdr:col>
      <xdr:colOff>481219</xdr:colOff>
      <xdr:row>52</xdr:row>
      <xdr:rowOff>146050</xdr:rowOff>
    </xdr:from>
    <xdr:to>
      <xdr:col>3</xdr:col>
      <xdr:colOff>1812341</xdr:colOff>
      <xdr:row>60</xdr:row>
      <xdr:rowOff>53689</xdr:rowOff>
    </xdr:to>
    <xdr:pic>
      <xdr:nvPicPr>
        <xdr:cNvPr id="5" name="Imagem 4">
          <a:extLst>
            <a:ext uri="{FF2B5EF4-FFF2-40B4-BE49-F238E27FC236}">
              <a16:creationId xmlns:a16="http://schemas.microsoft.com/office/drawing/2014/main" id="{99DA8E4B-7C92-415E-BCA9-A1D71535A94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846969" y="9137650"/>
          <a:ext cx="1331122" cy="1177639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361950</xdr:colOff>
      <xdr:row>40</xdr:row>
      <xdr:rowOff>118569</xdr:rowOff>
    </xdr:from>
    <xdr:to>
      <xdr:col>1</xdr:col>
      <xdr:colOff>2035865</xdr:colOff>
      <xdr:row>46</xdr:row>
      <xdr:rowOff>36724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B161B2C6-F876-48E9-9F0E-F846BC6DF9A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61950" y="7370269"/>
          <a:ext cx="2175565" cy="870655"/>
        </a:xfrm>
        <a:prstGeom prst="rect">
          <a:avLst/>
        </a:prstGeom>
      </xdr:spPr>
    </xdr:pic>
    <xdr:clientData/>
  </xdr:twoCellAnchor>
  <xdr:twoCellAnchor editAs="oneCell">
    <xdr:from>
      <xdr:col>3</xdr:col>
      <xdr:colOff>2259219</xdr:colOff>
      <xdr:row>39</xdr:row>
      <xdr:rowOff>120650</xdr:rowOff>
    </xdr:from>
    <xdr:to>
      <xdr:col>3</xdr:col>
      <xdr:colOff>3590341</xdr:colOff>
      <xdr:row>47</xdr:row>
      <xdr:rowOff>28289</xdr:rowOff>
    </xdr:to>
    <xdr:pic>
      <xdr:nvPicPr>
        <xdr:cNvPr id="4" name="Imagem 3">
          <a:extLst>
            <a:ext uri="{FF2B5EF4-FFF2-40B4-BE49-F238E27FC236}">
              <a16:creationId xmlns:a16="http://schemas.microsoft.com/office/drawing/2014/main" id="{C8678E8D-478D-49BF-B40E-675AFFE72FB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61319" y="7213600"/>
          <a:ext cx="1331122" cy="1177639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prof_/AppData/Roaming/Microsoft/AddIns/VExtenso.xla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1"/>
    </sheetNames>
    <definedNames>
      <definedName name="VExtenso"/>
    </definedNames>
    <sheetDataSet>
      <sheetData sheetId="0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04"/>
  <sheetViews>
    <sheetView showGridLines="0" tabSelected="1" view="pageBreakPreview" zoomScale="115" zoomScaleNormal="130" zoomScaleSheetLayoutView="115" workbookViewId="0">
      <selection activeCell="H188" sqref="H188"/>
    </sheetView>
  </sheetViews>
  <sheetFormatPr defaultRowHeight="12"/>
  <cols>
    <col min="1" max="1" width="6.453125" style="52" customWidth="1"/>
    <col min="2" max="2" width="13" style="52" customWidth="1"/>
    <col min="3" max="3" width="55.81640625" style="52" customWidth="1"/>
    <col min="4" max="4" width="9.453125" style="52" customWidth="1"/>
    <col min="5" max="5" width="8" style="52" customWidth="1"/>
    <col min="6" max="7" width="11.54296875" style="52"/>
    <col min="8" max="8" width="12" style="52" customWidth="1"/>
    <col min="9" max="9" width="11.1796875" style="52" customWidth="1"/>
    <col min="10" max="1022" width="8.7265625" style="52" customWidth="1"/>
    <col min="1023" max="1025" width="11.54296875" style="52"/>
    <col min="1026" max="16384" width="8.7265625" style="52"/>
  </cols>
  <sheetData>
    <row r="1" spans="1:8" ht="14.5">
      <c r="A1" s="63" t="s">
        <v>1593</v>
      </c>
      <c r="B1" s="64"/>
      <c r="C1" s="64"/>
      <c r="D1" s="64"/>
      <c r="E1" s="64"/>
      <c r="F1" s="64"/>
      <c r="G1" s="64"/>
      <c r="H1" s="65"/>
    </row>
    <row r="2" spans="1:8" ht="15" thickBot="1">
      <c r="A2" s="66" t="s">
        <v>1594</v>
      </c>
      <c r="B2" s="67"/>
      <c r="C2" s="67"/>
      <c r="D2" s="67"/>
      <c r="E2" s="67"/>
      <c r="F2" s="67"/>
      <c r="G2" s="67"/>
      <c r="H2" s="68"/>
    </row>
    <row r="3" spans="1:8">
      <c r="A3" s="61"/>
      <c r="B3" s="61"/>
      <c r="C3" s="61"/>
      <c r="D3" s="61"/>
      <c r="E3" s="61"/>
      <c r="F3" s="61"/>
      <c r="G3" s="61"/>
      <c r="H3" s="61"/>
    </row>
    <row r="4" spans="1:8">
      <c r="A4" s="51" t="s">
        <v>0</v>
      </c>
      <c r="B4" s="51"/>
      <c r="C4" s="51"/>
      <c r="D4" s="51"/>
      <c r="E4" s="51"/>
      <c r="F4" s="51"/>
      <c r="G4" s="51"/>
      <c r="H4" s="51"/>
    </row>
    <row r="5" spans="1:8">
      <c r="A5" s="53" t="s">
        <v>1</v>
      </c>
      <c r="B5" s="53"/>
      <c r="C5" s="53"/>
      <c r="D5" s="53"/>
      <c r="E5" s="53"/>
      <c r="F5" s="53"/>
      <c r="G5" s="53"/>
      <c r="H5" s="53"/>
    </row>
    <row r="6" spans="1:8">
      <c r="A6" s="53" t="s">
        <v>2</v>
      </c>
      <c r="B6" s="53"/>
      <c r="C6" s="53"/>
      <c r="D6" s="53"/>
      <c r="E6" s="53"/>
      <c r="F6" s="53"/>
      <c r="G6" s="53"/>
      <c r="H6" s="53"/>
    </row>
    <row r="7" spans="1:8">
      <c r="A7" s="53" t="s">
        <v>3</v>
      </c>
      <c r="B7" s="53"/>
      <c r="C7" s="53"/>
      <c r="D7" s="53"/>
      <c r="E7" s="53"/>
      <c r="F7" s="53"/>
      <c r="G7" s="53"/>
      <c r="H7" s="53"/>
    </row>
    <row r="8" spans="1:8">
      <c r="A8" s="54" t="s">
        <v>4</v>
      </c>
      <c r="B8" s="54"/>
      <c r="C8" s="54"/>
      <c r="D8" s="54"/>
      <c r="E8" s="54"/>
      <c r="F8" s="54"/>
      <c r="G8" s="54"/>
      <c r="H8" s="54"/>
    </row>
    <row r="9" spans="1:8">
      <c r="A9" s="50" t="s">
        <v>5</v>
      </c>
      <c r="B9" s="50"/>
      <c r="C9" s="50"/>
      <c r="D9" s="50"/>
      <c r="E9" s="50"/>
      <c r="F9" s="50"/>
      <c r="G9" s="50"/>
      <c r="H9" s="50"/>
    </row>
    <row r="10" spans="1:8">
      <c r="A10" s="50" t="s">
        <v>6</v>
      </c>
      <c r="B10" s="50"/>
      <c r="C10" s="50"/>
      <c r="D10" s="50"/>
      <c r="E10" s="50"/>
      <c r="F10" s="50"/>
      <c r="G10" s="50"/>
      <c r="H10" s="50"/>
    </row>
    <row r="11" spans="1:8">
      <c r="A11" s="50" t="s">
        <v>1592</v>
      </c>
      <c r="B11" s="50"/>
      <c r="C11" s="50"/>
      <c r="D11" s="50"/>
      <c r="E11" s="50"/>
      <c r="F11" s="50"/>
      <c r="G11" s="50"/>
      <c r="H11" s="50"/>
    </row>
    <row r="12" spans="1:8">
      <c r="A12" s="50"/>
      <c r="B12" s="50"/>
      <c r="C12" s="50"/>
      <c r="D12" s="50"/>
      <c r="E12" s="50"/>
      <c r="F12" s="50"/>
      <c r="G12" s="50"/>
      <c r="H12" s="50"/>
    </row>
    <row r="13" spans="1:8" ht="24.5" thickBot="1">
      <c r="A13" s="69" t="s">
        <v>8</v>
      </c>
      <c r="B13" s="69" t="s">
        <v>9</v>
      </c>
      <c r="C13" s="69" t="s">
        <v>10</v>
      </c>
      <c r="D13" s="69" t="s">
        <v>11</v>
      </c>
      <c r="E13" s="69" t="s">
        <v>12</v>
      </c>
      <c r="F13" s="69" t="s">
        <v>13</v>
      </c>
      <c r="G13" s="69" t="s">
        <v>14</v>
      </c>
      <c r="H13" s="69" t="s">
        <v>15</v>
      </c>
    </row>
    <row r="14" spans="1:8" ht="12.5" thickBot="1">
      <c r="A14" s="78" t="s">
        <v>16</v>
      </c>
      <c r="B14" s="79" t="s">
        <v>17</v>
      </c>
      <c r="C14" s="79"/>
      <c r="D14" s="79"/>
      <c r="E14" s="79"/>
      <c r="F14" s="79"/>
      <c r="G14" s="79"/>
      <c r="H14" s="80">
        <f>SUM(H15:H18)</f>
        <v>4481.1499999999996</v>
      </c>
    </row>
    <row r="15" spans="1:8">
      <c r="A15" s="74" t="s">
        <v>18</v>
      </c>
      <c r="B15" s="75" t="s">
        <v>19</v>
      </c>
      <c r="C15" s="76" t="s">
        <v>20</v>
      </c>
      <c r="D15" s="75" t="s">
        <v>21</v>
      </c>
      <c r="E15" s="75" t="s">
        <v>22</v>
      </c>
      <c r="F15" s="77">
        <v>6</v>
      </c>
      <c r="G15" s="77">
        <v>404.45</v>
      </c>
      <c r="H15" s="77">
        <v>2426.6999999999998</v>
      </c>
    </row>
    <row r="16" spans="1:8">
      <c r="A16" s="70" t="s">
        <v>23</v>
      </c>
      <c r="B16" s="71" t="s">
        <v>19</v>
      </c>
      <c r="C16" s="72" t="s">
        <v>24</v>
      </c>
      <c r="D16" s="71" t="s">
        <v>21</v>
      </c>
      <c r="E16" s="71" t="s">
        <v>22</v>
      </c>
      <c r="F16" s="73">
        <v>2</v>
      </c>
      <c r="G16" s="73">
        <v>404.45</v>
      </c>
      <c r="H16" s="73">
        <v>808.9</v>
      </c>
    </row>
    <row r="17" spans="1:8">
      <c r="A17" s="70" t="s">
        <v>25</v>
      </c>
      <c r="B17" s="71" t="s">
        <v>26</v>
      </c>
      <c r="C17" s="72" t="s">
        <v>27</v>
      </c>
      <c r="D17" s="71" t="s">
        <v>21</v>
      </c>
      <c r="E17" s="71" t="s">
        <v>28</v>
      </c>
      <c r="F17" s="73">
        <v>2</v>
      </c>
      <c r="G17" s="73">
        <v>292.94</v>
      </c>
      <c r="H17" s="73">
        <v>585.88</v>
      </c>
    </row>
    <row r="18" spans="1:8" ht="24.5" thickBot="1">
      <c r="A18" s="70" t="s">
        <v>29</v>
      </c>
      <c r="B18" s="71" t="s">
        <v>30</v>
      </c>
      <c r="C18" s="72" t="s">
        <v>31</v>
      </c>
      <c r="D18" s="71" t="s">
        <v>32</v>
      </c>
      <c r="E18" s="71" t="s">
        <v>33</v>
      </c>
      <c r="F18" s="73">
        <v>117.17</v>
      </c>
      <c r="G18" s="73">
        <v>5.63</v>
      </c>
      <c r="H18" s="73">
        <v>659.67</v>
      </c>
    </row>
    <row r="19" spans="1:8" ht="12.5" thickBot="1">
      <c r="A19" s="78" t="s">
        <v>34</v>
      </c>
      <c r="B19" s="79" t="s">
        <v>35</v>
      </c>
      <c r="C19" s="79"/>
      <c r="D19" s="79"/>
      <c r="E19" s="79"/>
      <c r="F19" s="79"/>
      <c r="G19" s="79"/>
      <c r="H19" s="80">
        <f>SUM(H20:H23)</f>
        <v>39681.72</v>
      </c>
    </row>
    <row r="20" spans="1:8">
      <c r="A20" s="70" t="s">
        <v>36</v>
      </c>
      <c r="B20" s="71" t="s">
        <v>37</v>
      </c>
      <c r="C20" s="72" t="s">
        <v>38</v>
      </c>
      <c r="D20" s="71" t="s">
        <v>39</v>
      </c>
      <c r="E20" s="71" t="s">
        <v>40</v>
      </c>
      <c r="F20" s="73">
        <v>128</v>
      </c>
      <c r="G20" s="73">
        <f>Composição!H92</f>
        <v>107.58902399999998</v>
      </c>
      <c r="H20" s="73">
        <f>ROUND(F20*G20,2)</f>
        <v>13771.4</v>
      </c>
    </row>
    <row r="21" spans="1:8">
      <c r="A21" s="70" t="s">
        <v>41</v>
      </c>
      <c r="B21" s="71" t="s">
        <v>42</v>
      </c>
      <c r="C21" s="72" t="s">
        <v>43</v>
      </c>
      <c r="D21" s="71" t="s">
        <v>39</v>
      </c>
      <c r="E21" s="71" t="s">
        <v>40</v>
      </c>
      <c r="F21" s="73">
        <v>32</v>
      </c>
      <c r="G21" s="73">
        <v>98.82</v>
      </c>
      <c r="H21" s="73">
        <f t="shared" ref="H21:H84" si="0">ROUND(F21*G21,2)</f>
        <v>3162.24</v>
      </c>
    </row>
    <row r="22" spans="1:8">
      <c r="A22" s="70" t="s">
        <v>44</v>
      </c>
      <c r="B22" s="71" t="s">
        <v>45</v>
      </c>
      <c r="C22" s="72" t="s">
        <v>46</v>
      </c>
      <c r="D22" s="71" t="s">
        <v>39</v>
      </c>
      <c r="E22" s="71" t="s">
        <v>47</v>
      </c>
      <c r="F22" s="73">
        <v>2</v>
      </c>
      <c r="G22" s="73">
        <v>7437.37</v>
      </c>
      <c r="H22" s="73">
        <f t="shared" si="0"/>
        <v>14874.74</v>
      </c>
    </row>
    <row r="23" spans="1:8" ht="12.5" thickBot="1">
      <c r="A23" s="70" t="s">
        <v>48</v>
      </c>
      <c r="B23" s="71" t="s">
        <v>49</v>
      </c>
      <c r="C23" s="72" t="s">
        <v>50</v>
      </c>
      <c r="D23" s="71" t="s">
        <v>39</v>
      </c>
      <c r="E23" s="71" t="s">
        <v>51</v>
      </c>
      <c r="F23" s="73">
        <v>2</v>
      </c>
      <c r="G23" s="73">
        <v>3936.67</v>
      </c>
      <c r="H23" s="73">
        <f t="shared" si="0"/>
        <v>7873.34</v>
      </c>
    </row>
    <row r="24" spans="1:8" ht="12.5" thickBot="1">
      <c r="A24" s="78" t="s">
        <v>52</v>
      </c>
      <c r="B24" s="79" t="s">
        <v>53</v>
      </c>
      <c r="C24" s="79"/>
      <c r="D24" s="79"/>
      <c r="E24" s="79"/>
      <c r="F24" s="79"/>
      <c r="G24" s="79"/>
      <c r="H24" s="80">
        <f>SUM(H25:H28)</f>
        <v>7606.7800000000007</v>
      </c>
    </row>
    <row r="25" spans="1:8" ht="24">
      <c r="A25" s="70" t="s">
        <v>54</v>
      </c>
      <c r="B25" s="71" t="s">
        <v>55</v>
      </c>
      <c r="C25" s="72" t="s">
        <v>56</v>
      </c>
      <c r="D25" s="71" t="s">
        <v>57</v>
      </c>
      <c r="E25" s="71" t="s">
        <v>58</v>
      </c>
      <c r="F25" s="73">
        <v>13</v>
      </c>
      <c r="G25" s="73">
        <v>37.57</v>
      </c>
      <c r="H25" s="73">
        <f t="shared" si="0"/>
        <v>488.41</v>
      </c>
    </row>
    <row r="26" spans="1:8" ht="24">
      <c r="A26" s="70" t="s">
        <v>59</v>
      </c>
      <c r="B26" s="71" t="s">
        <v>60</v>
      </c>
      <c r="C26" s="72" t="s">
        <v>61</v>
      </c>
      <c r="D26" s="71" t="s">
        <v>57</v>
      </c>
      <c r="E26" s="71" t="s">
        <v>58</v>
      </c>
      <c r="F26" s="73">
        <v>3</v>
      </c>
      <c r="G26" s="73">
        <v>37.57</v>
      </c>
      <c r="H26" s="73">
        <f t="shared" si="0"/>
        <v>112.71</v>
      </c>
    </row>
    <row r="27" spans="1:8" ht="24">
      <c r="A27" s="70" t="s">
        <v>62</v>
      </c>
      <c r="B27" s="71" t="s">
        <v>63</v>
      </c>
      <c r="C27" s="72" t="s">
        <v>64</v>
      </c>
      <c r="D27" s="71" t="s">
        <v>57</v>
      </c>
      <c r="E27" s="71" t="s">
        <v>58</v>
      </c>
      <c r="F27" s="73">
        <v>95</v>
      </c>
      <c r="G27" s="73">
        <v>37.57</v>
      </c>
      <c r="H27" s="73">
        <f t="shared" si="0"/>
        <v>3569.15</v>
      </c>
    </row>
    <row r="28" spans="1:8" ht="36.5" thickBot="1">
      <c r="A28" s="70" t="s">
        <v>65</v>
      </c>
      <c r="B28" s="71" t="s">
        <v>66</v>
      </c>
      <c r="C28" s="72" t="s">
        <v>67</v>
      </c>
      <c r="D28" s="71" t="s">
        <v>39</v>
      </c>
      <c r="E28" s="71" t="s">
        <v>22</v>
      </c>
      <c r="F28" s="73">
        <v>187.48</v>
      </c>
      <c r="G28" s="73">
        <v>18.329999999999998</v>
      </c>
      <c r="H28" s="73">
        <f t="shared" si="0"/>
        <v>3436.51</v>
      </c>
    </row>
    <row r="29" spans="1:8" ht="12.5" thickBot="1">
      <c r="A29" s="78" t="s">
        <v>68</v>
      </c>
      <c r="B29" s="79" t="s">
        <v>69</v>
      </c>
      <c r="C29" s="79"/>
      <c r="D29" s="79"/>
      <c r="E29" s="79"/>
      <c r="F29" s="79"/>
      <c r="G29" s="79"/>
      <c r="H29" s="80">
        <f>SUM(H30:H42)</f>
        <v>9041.3000000000011</v>
      </c>
    </row>
    <row r="30" spans="1:8" ht="24">
      <c r="A30" s="70" t="s">
        <v>70</v>
      </c>
      <c r="B30" s="71" t="s">
        <v>71</v>
      </c>
      <c r="C30" s="72" t="s">
        <v>72</v>
      </c>
      <c r="D30" s="71" t="s">
        <v>39</v>
      </c>
      <c r="E30" s="71" t="s">
        <v>73</v>
      </c>
      <c r="F30" s="73">
        <v>6.82</v>
      </c>
      <c r="G30" s="73">
        <v>68.599999999999994</v>
      </c>
      <c r="H30" s="73">
        <f t="shared" si="0"/>
        <v>467.85</v>
      </c>
    </row>
    <row r="31" spans="1:8">
      <c r="A31" s="70" t="s">
        <v>74</v>
      </c>
      <c r="B31" s="71" t="s">
        <v>75</v>
      </c>
      <c r="C31" s="72" t="s">
        <v>76</v>
      </c>
      <c r="D31" s="71" t="s">
        <v>21</v>
      </c>
      <c r="E31" s="71" t="s">
        <v>73</v>
      </c>
      <c r="F31" s="73">
        <v>6.82</v>
      </c>
      <c r="G31" s="73">
        <v>40.18</v>
      </c>
      <c r="H31" s="73">
        <f t="shared" si="0"/>
        <v>274.02999999999997</v>
      </c>
    </row>
    <row r="32" spans="1:8">
      <c r="A32" s="70" t="s">
        <v>77</v>
      </c>
      <c r="B32" s="71" t="s">
        <v>21</v>
      </c>
      <c r="C32" s="72" t="s">
        <v>78</v>
      </c>
      <c r="D32" s="71" t="s">
        <v>79</v>
      </c>
      <c r="E32" s="71" t="s">
        <v>28</v>
      </c>
      <c r="F32" s="73">
        <v>1</v>
      </c>
      <c r="G32" s="73">
        <v>2013.11</v>
      </c>
      <c r="H32" s="73">
        <f t="shared" si="0"/>
        <v>2013.11</v>
      </c>
    </row>
    <row r="33" spans="1:8" ht="24">
      <c r="A33" s="70" t="s">
        <v>80</v>
      </c>
      <c r="B33" s="71" t="s">
        <v>81</v>
      </c>
      <c r="C33" s="72" t="s">
        <v>82</v>
      </c>
      <c r="D33" s="71" t="s">
        <v>39</v>
      </c>
      <c r="E33" s="71" t="s">
        <v>22</v>
      </c>
      <c r="F33" s="73">
        <v>6.69</v>
      </c>
      <c r="G33" s="73">
        <v>23.97</v>
      </c>
      <c r="H33" s="73">
        <f t="shared" si="0"/>
        <v>160.36000000000001</v>
      </c>
    </row>
    <row r="34" spans="1:8" ht="24">
      <c r="A34" s="70" t="s">
        <v>83</v>
      </c>
      <c r="B34" s="71" t="s">
        <v>84</v>
      </c>
      <c r="C34" s="72" t="s">
        <v>85</v>
      </c>
      <c r="D34" s="71" t="s">
        <v>39</v>
      </c>
      <c r="E34" s="71" t="s">
        <v>73</v>
      </c>
      <c r="F34" s="73">
        <v>6.82</v>
      </c>
      <c r="G34" s="73">
        <v>436.73</v>
      </c>
      <c r="H34" s="73">
        <f t="shared" si="0"/>
        <v>2978.5</v>
      </c>
    </row>
    <row r="35" spans="1:8">
      <c r="A35" s="70" t="s">
        <v>86</v>
      </c>
      <c r="B35" s="71" t="s">
        <v>87</v>
      </c>
      <c r="C35" s="72" t="s">
        <v>88</v>
      </c>
      <c r="D35" s="71" t="s">
        <v>89</v>
      </c>
      <c r="E35" s="71" t="s">
        <v>90</v>
      </c>
      <c r="F35" s="73">
        <v>2</v>
      </c>
      <c r="G35" s="73">
        <v>140.96</v>
      </c>
      <c r="H35" s="73">
        <f t="shared" si="0"/>
        <v>281.92</v>
      </c>
    </row>
    <row r="36" spans="1:8" ht="24">
      <c r="A36" s="70" t="s">
        <v>91</v>
      </c>
      <c r="B36" s="71" t="s">
        <v>92</v>
      </c>
      <c r="C36" s="72" t="s">
        <v>93</v>
      </c>
      <c r="D36" s="71" t="s">
        <v>39</v>
      </c>
      <c r="E36" s="71" t="s">
        <v>22</v>
      </c>
      <c r="F36" s="73">
        <v>17.84</v>
      </c>
      <c r="G36" s="73">
        <v>96.96</v>
      </c>
      <c r="H36" s="73">
        <f t="shared" si="0"/>
        <v>1729.77</v>
      </c>
    </row>
    <row r="37" spans="1:8" ht="36">
      <c r="A37" s="70" t="s">
        <v>94</v>
      </c>
      <c r="B37" s="71" t="s">
        <v>95</v>
      </c>
      <c r="C37" s="72" t="s">
        <v>96</v>
      </c>
      <c r="D37" s="71" t="s">
        <v>39</v>
      </c>
      <c r="E37" s="71" t="s">
        <v>97</v>
      </c>
      <c r="F37" s="73">
        <v>18</v>
      </c>
      <c r="G37" s="73">
        <v>12.96</v>
      </c>
      <c r="H37" s="73">
        <f t="shared" si="0"/>
        <v>233.28</v>
      </c>
    </row>
    <row r="38" spans="1:8" ht="36">
      <c r="A38" s="70" t="s">
        <v>98</v>
      </c>
      <c r="B38" s="71" t="s">
        <v>99</v>
      </c>
      <c r="C38" s="72" t="s">
        <v>100</v>
      </c>
      <c r="D38" s="71" t="s">
        <v>39</v>
      </c>
      <c r="E38" s="71" t="s">
        <v>97</v>
      </c>
      <c r="F38" s="73">
        <v>11</v>
      </c>
      <c r="G38" s="73">
        <v>11.65</v>
      </c>
      <c r="H38" s="73">
        <f t="shared" si="0"/>
        <v>128.15</v>
      </c>
    </row>
    <row r="39" spans="1:8" ht="36">
      <c r="A39" s="70" t="s">
        <v>101</v>
      </c>
      <c r="B39" s="71" t="s">
        <v>102</v>
      </c>
      <c r="C39" s="72" t="s">
        <v>103</v>
      </c>
      <c r="D39" s="71" t="s">
        <v>39</v>
      </c>
      <c r="E39" s="71" t="s">
        <v>97</v>
      </c>
      <c r="F39" s="73">
        <v>2</v>
      </c>
      <c r="G39" s="73">
        <v>10.52</v>
      </c>
      <c r="H39" s="73">
        <f t="shared" si="0"/>
        <v>21.04</v>
      </c>
    </row>
    <row r="40" spans="1:8" ht="36">
      <c r="A40" s="70" t="s">
        <v>104</v>
      </c>
      <c r="B40" s="71" t="s">
        <v>105</v>
      </c>
      <c r="C40" s="72" t="s">
        <v>106</v>
      </c>
      <c r="D40" s="71" t="s">
        <v>39</v>
      </c>
      <c r="E40" s="71" t="s">
        <v>97</v>
      </c>
      <c r="F40" s="73">
        <v>31</v>
      </c>
      <c r="G40" s="73">
        <v>9.18</v>
      </c>
      <c r="H40" s="73">
        <f t="shared" si="0"/>
        <v>284.58</v>
      </c>
    </row>
    <row r="41" spans="1:8" ht="36">
      <c r="A41" s="70" t="s">
        <v>107</v>
      </c>
      <c r="B41" s="71" t="s">
        <v>108</v>
      </c>
      <c r="C41" s="72" t="s">
        <v>109</v>
      </c>
      <c r="D41" s="71" t="s">
        <v>39</v>
      </c>
      <c r="E41" s="71" t="s">
        <v>97</v>
      </c>
      <c r="F41" s="73">
        <v>35</v>
      </c>
      <c r="G41" s="73">
        <v>7.6</v>
      </c>
      <c r="H41" s="73">
        <f t="shared" si="0"/>
        <v>266</v>
      </c>
    </row>
    <row r="42" spans="1:8" ht="36.5" thickBot="1">
      <c r="A42" s="70" t="s">
        <v>110</v>
      </c>
      <c r="B42" s="71" t="s">
        <v>111</v>
      </c>
      <c r="C42" s="72" t="s">
        <v>112</v>
      </c>
      <c r="D42" s="71" t="s">
        <v>39</v>
      </c>
      <c r="E42" s="71" t="s">
        <v>97</v>
      </c>
      <c r="F42" s="73">
        <v>29</v>
      </c>
      <c r="G42" s="73">
        <v>6.99</v>
      </c>
      <c r="H42" s="73">
        <f t="shared" si="0"/>
        <v>202.71</v>
      </c>
    </row>
    <row r="43" spans="1:8" ht="12.5" thickBot="1">
      <c r="A43" s="78" t="s">
        <v>113</v>
      </c>
      <c r="B43" s="79" t="s">
        <v>114</v>
      </c>
      <c r="C43" s="79"/>
      <c r="D43" s="79"/>
      <c r="E43" s="79"/>
      <c r="F43" s="79"/>
      <c r="G43" s="79"/>
      <c r="H43" s="80">
        <f>SUM(H44:H45)</f>
        <v>70415.41</v>
      </c>
    </row>
    <row r="44" spans="1:8">
      <c r="A44" s="70" t="s">
        <v>115</v>
      </c>
      <c r="B44" s="71" t="s">
        <v>116</v>
      </c>
      <c r="C44" s="72" t="s">
        <v>117</v>
      </c>
      <c r="D44" s="71" t="s">
        <v>21</v>
      </c>
      <c r="E44" s="71" t="s">
        <v>28</v>
      </c>
      <c r="F44" s="73">
        <v>1</v>
      </c>
      <c r="G44" s="73">
        <v>278.5</v>
      </c>
      <c r="H44" s="73">
        <f t="shared" si="0"/>
        <v>278.5</v>
      </c>
    </row>
    <row r="45" spans="1:8" ht="24.5" thickBot="1">
      <c r="A45" s="70" t="s">
        <v>118</v>
      </c>
      <c r="B45" s="71" t="s">
        <v>119</v>
      </c>
      <c r="C45" s="72" t="s">
        <v>120</v>
      </c>
      <c r="D45" s="71" t="s">
        <v>57</v>
      </c>
      <c r="E45" s="71" t="s">
        <v>28</v>
      </c>
      <c r="F45" s="73">
        <v>4</v>
      </c>
      <c r="G45" s="73">
        <f>Composição!H479</f>
        <v>17534.227271399999</v>
      </c>
      <c r="H45" s="73">
        <f t="shared" si="0"/>
        <v>70136.91</v>
      </c>
    </row>
    <row r="46" spans="1:8" ht="12.5" thickBot="1">
      <c r="A46" s="78" t="s">
        <v>121</v>
      </c>
      <c r="B46" s="79" t="s">
        <v>122</v>
      </c>
      <c r="C46" s="79"/>
      <c r="D46" s="79"/>
      <c r="E46" s="79"/>
      <c r="F46" s="79"/>
      <c r="G46" s="79"/>
      <c r="H46" s="80">
        <f>SUM(H47:H49)</f>
        <v>8573.17</v>
      </c>
    </row>
    <row r="47" spans="1:8" ht="48">
      <c r="A47" s="70" t="s">
        <v>123</v>
      </c>
      <c r="B47" s="71" t="s">
        <v>124</v>
      </c>
      <c r="C47" s="72" t="s">
        <v>125</v>
      </c>
      <c r="D47" s="71" t="s">
        <v>39</v>
      </c>
      <c r="E47" s="71" t="s">
        <v>28</v>
      </c>
      <c r="F47" s="73">
        <v>2</v>
      </c>
      <c r="G47" s="73">
        <v>1563.23</v>
      </c>
      <c r="H47" s="73">
        <f t="shared" si="0"/>
        <v>3126.46</v>
      </c>
    </row>
    <row r="48" spans="1:8">
      <c r="A48" s="70" t="s">
        <v>126</v>
      </c>
      <c r="B48" s="71" t="s">
        <v>127</v>
      </c>
      <c r="C48" s="72" t="s">
        <v>128</v>
      </c>
      <c r="D48" s="71" t="s">
        <v>79</v>
      </c>
      <c r="E48" s="71" t="s">
        <v>28</v>
      </c>
      <c r="F48" s="73">
        <v>3</v>
      </c>
      <c r="G48" s="73">
        <v>1064.3699999999999</v>
      </c>
      <c r="H48" s="73">
        <f t="shared" si="0"/>
        <v>3193.11</v>
      </c>
    </row>
    <row r="49" spans="1:8" ht="12.5" thickBot="1">
      <c r="A49" s="70" t="s">
        <v>129</v>
      </c>
      <c r="B49" s="71" t="s">
        <v>130</v>
      </c>
      <c r="C49" s="72" t="s">
        <v>131</v>
      </c>
      <c r="D49" s="71" t="s">
        <v>79</v>
      </c>
      <c r="E49" s="71" t="s">
        <v>33</v>
      </c>
      <c r="F49" s="73">
        <v>120</v>
      </c>
      <c r="G49" s="73">
        <v>18.78</v>
      </c>
      <c r="H49" s="73">
        <f t="shared" si="0"/>
        <v>2253.6</v>
      </c>
    </row>
    <row r="50" spans="1:8" ht="12.5" thickBot="1">
      <c r="A50" s="78" t="s">
        <v>132</v>
      </c>
      <c r="B50" s="79" t="s">
        <v>133</v>
      </c>
      <c r="C50" s="79"/>
      <c r="D50" s="79"/>
      <c r="E50" s="79"/>
      <c r="F50" s="79"/>
      <c r="G50" s="79"/>
      <c r="H50" s="80">
        <f>SUM(H51:H52)</f>
        <v>41240.200000000004</v>
      </c>
    </row>
    <row r="51" spans="1:8" ht="36">
      <c r="A51" s="70" t="s">
        <v>134</v>
      </c>
      <c r="B51" s="71" t="s">
        <v>135</v>
      </c>
      <c r="C51" s="72" t="s">
        <v>136</v>
      </c>
      <c r="D51" s="71" t="s">
        <v>39</v>
      </c>
      <c r="E51" s="71" t="s">
        <v>22</v>
      </c>
      <c r="F51" s="73">
        <v>479</v>
      </c>
      <c r="G51" s="73">
        <f>Composição!H547</f>
        <v>72.439769999999996</v>
      </c>
      <c r="H51" s="73">
        <f t="shared" si="0"/>
        <v>34698.65</v>
      </c>
    </row>
    <row r="52" spans="1:8" ht="12.5" thickBot="1">
      <c r="A52" s="70" t="s">
        <v>137</v>
      </c>
      <c r="B52" s="71" t="s">
        <v>138</v>
      </c>
      <c r="C52" s="72" t="s">
        <v>139</v>
      </c>
      <c r="D52" s="71" t="s">
        <v>21</v>
      </c>
      <c r="E52" s="71" t="s">
        <v>22</v>
      </c>
      <c r="F52" s="73">
        <v>205</v>
      </c>
      <c r="G52" s="73">
        <v>31.91</v>
      </c>
      <c r="H52" s="73">
        <f t="shared" si="0"/>
        <v>6541.55</v>
      </c>
    </row>
    <row r="53" spans="1:8" ht="12.5" thickBot="1">
      <c r="A53" s="78" t="s">
        <v>140</v>
      </c>
      <c r="B53" s="79" t="s">
        <v>141</v>
      </c>
      <c r="C53" s="79"/>
      <c r="D53" s="79"/>
      <c r="E53" s="79"/>
      <c r="F53" s="79"/>
      <c r="G53" s="79"/>
      <c r="H53" s="80">
        <f>SUM(H54:H57)</f>
        <v>20592.400000000001</v>
      </c>
    </row>
    <row r="54" spans="1:8" ht="36">
      <c r="A54" s="70" t="s">
        <v>142</v>
      </c>
      <c r="B54" s="71" t="s">
        <v>143</v>
      </c>
      <c r="C54" s="72" t="s">
        <v>144</v>
      </c>
      <c r="D54" s="71" t="s">
        <v>39</v>
      </c>
      <c r="E54" s="71" t="s">
        <v>22</v>
      </c>
      <c r="F54" s="73">
        <v>110</v>
      </c>
      <c r="G54" s="73">
        <f>Composição!H577</f>
        <v>59.604719999999993</v>
      </c>
      <c r="H54" s="73">
        <f t="shared" si="0"/>
        <v>6556.52</v>
      </c>
    </row>
    <row r="55" spans="1:8" ht="36">
      <c r="A55" s="70" t="s">
        <v>145</v>
      </c>
      <c r="B55" s="71" t="s">
        <v>146</v>
      </c>
      <c r="C55" s="72" t="s">
        <v>147</v>
      </c>
      <c r="D55" s="71" t="s">
        <v>39</v>
      </c>
      <c r="E55" s="71" t="s">
        <v>22</v>
      </c>
      <c r="F55" s="73">
        <v>160</v>
      </c>
      <c r="G55" s="73">
        <f>Composição!H596</f>
        <v>43.038113999999993</v>
      </c>
      <c r="H55" s="73">
        <f t="shared" si="0"/>
        <v>6886.1</v>
      </c>
    </row>
    <row r="56" spans="1:8" ht="48">
      <c r="A56" s="70" t="s">
        <v>148</v>
      </c>
      <c r="B56" s="71" t="s">
        <v>149</v>
      </c>
      <c r="C56" s="72" t="s">
        <v>150</v>
      </c>
      <c r="D56" s="71" t="s">
        <v>39</v>
      </c>
      <c r="E56" s="71" t="s">
        <v>22</v>
      </c>
      <c r="F56" s="73">
        <v>146</v>
      </c>
      <c r="G56" s="73">
        <v>38.28</v>
      </c>
      <c r="H56" s="73">
        <f t="shared" si="0"/>
        <v>5588.88</v>
      </c>
    </row>
    <row r="57" spans="1:8" ht="12.5" thickBot="1">
      <c r="A57" s="70" t="s">
        <v>151</v>
      </c>
      <c r="B57" s="71" t="s">
        <v>152</v>
      </c>
      <c r="C57" s="72" t="s">
        <v>153</v>
      </c>
      <c r="D57" s="71" t="s">
        <v>39</v>
      </c>
      <c r="E57" s="71" t="s">
        <v>154</v>
      </c>
      <c r="F57" s="73">
        <v>15</v>
      </c>
      <c r="G57" s="73">
        <v>104.06</v>
      </c>
      <c r="H57" s="73">
        <f t="shared" si="0"/>
        <v>1560.9</v>
      </c>
    </row>
    <row r="58" spans="1:8" ht="12.5" thickBot="1">
      <c r="A58" s="78" t="s">
        <v>155</v>
      </c>
      <c r="B58" s="79" t="s">
        <v>156</v>
      </c>
      <c r="C58" s="79"/>
      <c r="D58" s="79"/>
      <c r="E58" s="79"/>
      <c r="F58" s="79"/>
      <c r="G58" s="79"/>
      <c r="H58" s="80">
        <f>SUM(H59:H63)</f>
        <v>23329.85</v>
      </c>
    </row>
    <row r="59" spans="1:8" ht="24">
      <c r="A59" s="70" t="s">
        <v>157</v>
      </c>
      <c r="B59" s="71" t="s">
        <v>158</v>
      </c>
      <c r="C59" s="72" t="s">
        <v>159</v>
      </c>
      <c r="D59" s="71" t="s">
        <v>39</v>
      </c>
      <c r="E59" s="71" t="s">
        <v>28</v>
      </c>
      <c r="F59" s="73">
        <v>9</v>
      </c>
      <c r="G59" s="73">
        <v>762.1</v>
      </c>
      <c r="H59" s="73">
        <f t="shared" si="0"/>
        <v>6858.9</v>
      </c>
    </row>
    <row r="60" spans="1:8" ht="48">
      <c r="A60" s="70" t="s">
        <v>160</v>
      </c>
      <c r="B60" s="71" t="s">
        <v>161</v>
      </c>
      <c r="C60" s="72" t="s">
        <v>162</v>
      </c>
      <c r="D60" s="71" t="s">
        <v>39</v>
      </c>
      <c r="E60" s="71" t="s">
        <v>28</v>
      </c>
      <c r="F60" s="73">
        <v>1</v>
      </c>
      <c r="G60" s="73">
        <v>837.86</v>
      </c>
      <c r="H60" s="73">
        <f t="shared" si="0"/>
        <v>837.86</v>
      </c>
    </row>
    <row r="61" spans="1:8" ht="48">
      <c r="A61" s="70" t="s">
        <v>163</v>
      </c>
      <c r="B61" s="71" t="s">
        <v>164</v>
      </c>
      <c r="C61" s="72" t="s">
        <v>165</v>
      </c>
      <c r="D61" s="71" t="s">
        <v>39</v>
      </c>
      <c r="E61" s="71" t="s">
        <v>28</v>
      </c>
      <c r="F61" s="73">
        <v>7</v>
      </c>
      <c r="G61" s="73">
        <v>931.95</v>
      </c>
      <c r="H61" s="73">
        <f t="shared" si="0"/>
        <v>6523.65</v>
      </c>
    </row>
    <row r="62" spans="1:8" ht="36">
      <c r="A62" s="70" t="s">
        <v>166</v>
      </c>
      <c r="B62" s="71" t="s">
        <v>167</v>
      </c>
      <c r="C62" s="72" t="s">
        <v>168</v>
      </c>
      <c r="D62" s="71" t="s">
        <v>39</v>
      </c>
      <c r="E62" s="71" t="s">
        <v>22</v>
      </c>
      <c r="F62" s="73">
        <v>2.52</v>
      </c>
      <c r="G62" s="73">
        <v>372.24</v>
      </c>
      <c r="H62" s="73">
        <f t="shared" si="0"/>
        <v>938.04</v>
      </c>
    </row>
    <row r="63" spans="1:8" ht="36.5" thickBot="1">
      <c r="A63" s="70" t="s">
        <v>169</v>
      </c>
      <c r="B63" s="71" t="s">
        <v>170</v>
      </c>
      <c r="C63" s="72" t="s">
        <v>171</v>
      </c>
      <c r="D63" s="71" t="s">
        <v>172</v>
      </c>
      <c r="E63" s="71" t="s">
        <v>173</v>
      </c>
      <c r="F63" s="73">
        <v>11.55</v>
      </c>
      <c r="G63" s="73">
        <f>Composição!H710</f>
        <v>707.48047799999995</v>
      </c>
      <c r="H63" s="73">
        <f t="shared" si="0"/>
        <v>8171.4</v>
      </c>
    </row>
    <row r="64" spans="1:8" ht="12.5" thickBot="1">
      <c r="A64" s="78" t="s">
        <v>174</v>
      </c>
      <c r="B64" s="79" t="s">
        <v>175</v>
      </c>
      <c r="C64" s="79"/>
      <c r="D64" s="79"/>
      <c r="E64" s="79"/>
      <c r="F64" s="79"/>
      <c r="G64" s="79"/>
      <c r="H64" s="80">
        <f>SUM(H65:H68)</f>
        <v>14313.18</v>
      </c>
    </row>
    <row r="65" spans="1:8" ht="24">
      <c r="A65" s="70" t="s">
        <v>176</v>
      </c>
      <c r="B65" s="71" t="s">
        <v>177</v>
      </c>
      <c r="C65" s="72" t="s">
        <v>178</v>
      </c>
      <c r="D65" s="71" t="s">
        <v>89</v>
      </c>
      <c r="E65" s="71" t="s">
        <v>173</v>
      </c>
      <c r="F65" s="73">
        <v>117.17</v>
      </c>
      <c r="G65" s="73">
        <f>Composição!H729</f>
        <v>64.037508000000003</v>
      </c>
      <c r="H65" s="73">
        <f t="shared" si="0"/>
        <v>7503.27</v>
      </c>
    </row>
    <row r="66" spans="1:8" ht="36">
      <c r="A66" s="70" t="s">
        <v>179</v>
      </c>
      <c r="B66" s="71" t="s">
        <v>180</v>
      </c>
      <c r="C66" s="72" t="s">
        <v>181</v>
      </c>
      <c r="D66" s="71" t="s">
        <v>89</v>
      </c>
      <c r="E66" s="71" t="s">
        <v>173</v>
      </c>
      <c r="F66" s="73">
        <v>10.91</v>
      </c>
      <c r="G66" s="73">
        <v>105.44</v>
      </c>
      <c r="H66" s="73">
        <f t="shared" si="0"/>
        <v>1150.3499999999999</v>
      </c>
    </row>
    <row r="67" spans="1:8" ht="24">
      <c r="A67" s="70" t="s">
        <v>182</v>
      </c>
      <c r="B67" s="71" t="s">
        <v>183</v>
      </c>
      <c r="C67" s="72" t="s">
        <v>184</v>
      </c>
      <c r="D67" s="71" t="s">
        <v>39</v>
      </c>
      <c r="E67" s="71" t="s">
        <v>154</v>
      </c>
      <c r="F67" s="73">
        <v>25.12</v>
      </c>
      <c r="G67" s="73">
        <v>38.18</v>
      </c>
      <c r="H67" s="73">
        <f t="shared" si="0"/>
        <v>959.08</v>
      </c>
    </row>
    <row r="68" spans="1:8" ht="24.5" thickBot="1">
      <c r="A68" s="70" t="s">
        <v>185</v>
      </c>
      <c r="B68" s="71" t="s">
        <v>186</v>
      </c>
      <c r="C68" s="72" t="s">
        <v>187</v>
      </c>
      <c r="D68" s="71" t="s">
        <v>39</v>
      </c>
      <c r="E68" s="71" t="s">
        <v>154</v>
      </c>
      <c r="F68" s="73">
        <v>39.700000000000003</v>
      </c>
      <c r="G68" s="73">
        <v>118.4</v>
      </c>
      <c r="H68" s="73">
        <f t="shared" si="0"/>
        <v>4700.4799999999996</v>
      </c>
    </row>
    <row r="69" spans="1:8" ht="12.5" thickBot="1">
      <c r="A69" s="78" t="s">
        <v>188</v>
      </c>
      <c r="B69" s="79" t="s">
        <v>189</v>
      </c>
      <c r="C69" s="79"/>
      <c r="D69" s="79"/>
      <c r="E69" s="79"/>
      <c r="F69" s="79"/>
      <c r="G69" s="79"/>
      <c r="H69" s="80">
        <f>SUM(H70:H72)</f>
        <v>16542.96</v>
      </c>
    </row>
    <row r="70" spans="1:8" ht="24">
      <c r="A70" s="70" t="s">
        <v>190</v>
      </c>
      <c r="B70" s="71" t="s">
        <v>191</v>
      </c>
      <c r="C70" s="72" t="s">
        <v>192</v>
      </c>
      <c r="D70" s="71" t="s">
        <v>39</v>
      </c>
      <c r="E70" s="71" t="s">
        <v>22</v>
      </c>
      <c r="F70" s="73">
        <v>479</v>
      </c>
      <c r="G70" s="73">
        <f>Composição!H813</f>
        <v>13.7742</v>
      </c>
      <c r="H70" s="73">
        <f t="shared" si="0"/>
        <v>6597.84</v>
      </c>
    </row>
    <row r="71" spans="1:8" ht="24">
      <c r="A71" s="70" t="s">
        <v>193</v>
      </c>
      <c r="B71" s="71" t="s">
        <v>194</v>
      </c>
      <c r="C71" s="72" t="s">
        <v>195</v>
      </c>
      <c r="D71" s="71" t="s">
        <v>39</v>
      </c>
      <c r="E71" s="71" t="s">
        <v>22</v>
      </c>
      <c r="F71" s="73">
        <v>479</v>
      </c>
      <c r="G71" s="73">
        <f>Composição!H830</f>
        <v>12.534521999999999</v>
      </c>
      <c r="H71" s="73">
        <f t="shared" si="0"/>
        <v>6004.04</v>
      </c>
    </row>
    <row r="72" spans="1:8" ht="36.5" thickBot="1">
      <c r="A72" s="70" t="s">
        <v>196</v>
      </c>
      <c r="B72" s="71" t="s">
        <v>197</v>
      </c>
      <c r="C72" s="72" t="s">
        <v>198</v>
      </c>
      <c r="D72" s="71" t="s">
        <v>39</v>
      </c>
      <c r="E72" s="71" t="s">
        <v>22</v>
      </c>
      <c r="F72" s="73">
        <v>106</v>
      </c>
      <c r="G72" s="73">
        <v>37.18</v>
      </c>
      <c r="H72" s="73">
        <f t="shared" si="0"/>
        <v>3941.08</v>
      </c>
    </row>
    <row r="73" spans="1:8" ht="12.5" thickBot="1">
      <c r="A73" s="78" t="s">
        <v>199</v>
      </c>
      <c r="B73" s="79" t="s">
        <v>200</v>
      </c>
      <c r="C73" s="79"/>
      <c r="D73" s="79"/>
      <c r="E73" s="79"/>
      <c r="F73" s="79"/>
      <c r="G73" s="79"/>
      <c r="H73" s="80">
        <f>SUM(H74:H116)</f>
        <v>32150.74</v>
      </c>
    </row>
    <row r="74" spans="1:8" ht="24">
      <c r="A74" s="70" t="s">
        <v>201</v>
      </c>
      <c r="B74" s="71" t="s">
        <v>202</v>
      </c>
      <c r="C74" s="72" t="s">
        <v>203</v>
      </c>
      <c r="D74" s="71" t="s">
        <v>39</v>
      </c>
      <c r="E74" s="71" t="s">
        <v>28</v>
      </c>
      <c r="F74" s="73">
        <v>0</v>
      </c>
      <c r="G74" s="73">
        <v>10.81</v>
      </c>
      <c r="H74" s="73">
        <f t="shared" si="0"/>
        <v>0</v>
      </c>
    </row>
    <row r="75" spans="1:8" ht="24">
      <c r="A75" s="70" t="s">
        <v>204</v>
      </c>
      <c r="B75" s="71" t="s">
        <v>205</v>
      </c>
      <c r="C75" s="72" t="s">
        <v>206</v>
      </c>
      <c r="D75" s="71" t="s">
        <v>39</v>
      </c>
      <c r="E75" s="71" t="s">
        <v>28</v>
      </c>
      <c r="F75" s="73">
        <v>15</v>
      </c>
      <c r="G75" s="73">
        <v>7.95</v>
      </c>
      <c r="H75" s="73">
        <f t="shared" si="0"/>
        <v>119.25</v>
      </c>
    </row>
    <row r="76" spans="1:8" ht="24">
      <c r="A76" s="70" t="s">
        <v>207</v>
      </c>
      <c r="B76" s="71" t="s">
        <v>208</v>
      </c>
      <c r="C76" s="72" t="s">
        <v>209</v>
      </c>
      <c r="D76" s="71" t="s">
        <v>39</v>
      </c>
      <c r="E76" s="71" t="s">
        <v>28</v>
      </c>
      <c r="F76" s="73">
        <v>13</v>
      </c>
      <c r="G76" s="73">
        <v>9.2799999999999994</v>
      </c>
      <c r="H76" s="73">
        <f t="shared" si="0"/>
        <v>120.64</v>
      </c>
    </row>
    <row r="77" spans="1:8" ht="24">
      <c r="A77" s="70" t="s">
        <v>210</v>
      </c>
      <c r="B77" s="71" t="s">
        <v>211</v>
      </c>
      <c r="C77" s="72" t="s">
        <v>212</v>
      </c>
      <c r="D77" s="71" t="s">
        <v>57</v>
      </c>
      <c r="E77" s="71" t="s">
        <v>28</v>
      </c>
      <c r="F77" s="73">
        <v>6</v>
      </c>
      <c r="G77" s="73">
        <v>17.73</v>
      </c>
      <c r="H77" s="73">
        <f t="shared" si="0"/>
        <v>106.38</v>
      </c>
    </row>
    <row r="78" spans="1:8" ht="24">
      <c r="A78" s="70" t="s">
        <v>213</v>
      </c>
      <c r="B78" s="71" t="s">
        <v>214</v>
      </c>
      <c r="C78" s="72" t="s">
        <v>215</v>
      </c>
      <c r="D78" s="71" t="s">
        <v>39</v>
      </c>
      <c r="E78" s="71" t="s">
        <v>28</v>
      </c>
      <c r="F78" s="73">
        <v>9</v>
      </c>
      <c r="G78" s="73">
        <v>7.02</v>
      </c>
      <c r="H78" s="73">
        <f t="shared" si="0"/>
        <v>63.18</v>
      </c>
    </row>
    <row r="79" spans="1:8" ht="24">
      <c r="A79" s="70" t="s">
        <v>216</v>
      </c>
      <c r="B79" s="71" t="s">
        <v>217</v>
      </c>
      <c r="C79" s="72" t="s">
        <v>218</v>
      </c>
      <c r="D79" s="71" t="s">
        <v>39</v>
      </c>
      <c r="E79" s="71" t="s">
        <v>28</v>
      </c>
      <c r="F79" s="73">
        <v>4</v>
      </c>
      <c r="G79" s="73">
        <v>10.32</v>
      </c>
      <c r="H79" s="73">
        <f t="shared" si="0"/>
        <v>41.28</v>
      </c>
    </row>
    <row r="80" spans="1:8" ht="24">
      <c r="A80" s="70" t="s">
        <v>219</v>
      </c>
      <c r="B80" s="71" t="s">
        <v>220</v>
      </c>
      <c r="C80" s="72" t="s">
        <v>221</v>
      </c>
      <c r="D80" s="71" t="s">
        <v>39</v>
      </c>
      <c r="E80" s="71" t="s">
        <v>28</v>
      </c>
      <c r="F80" s="73">
        <v>71</v>
      </c>
      <c r="G80" s="73">
        <v>0.25</v>
      </c>
      <c r="H80" s="73">
        <f t="shared" si="0"/>
        <v>17.75</v>
      </c>
    </row>
    <row r="81" spans="1:8" ht="24">
      <c r="A81" s="70" t="s">
        <v>222</v>
      </c>
      <c r="B81" s="71" t="s">
        <v>223</v>
      </c>
      <c r="C81" s="72" t="s">
        <v>224</v>
      </c>
      <c r="D81" s="71" t="s">
        <v>39</v>
      </c>
      <c r="E81" s="71" t="s">
        <v>28</v>
      </c>
      <c r="F81" s="73">
        <v>6</v>
      </c>
      <c r="G81" s="73">
        <v>6.74</v>
      </c>
      <c r="H81" s="73">
        <f t="shared" si="0"/>
        <v>40.44</v>
      </c>
    </row>
    <row r="82" spans="1:8" ht="24">
      <c r="A82" s="70" t="s">
        <v>225</v>
      </c>
      <c r="B82" s="71" t="s">
        <v>226</v>
      </c>
      <c r="C82" s="72" t="s">
        <v>227</v>
      </c>
      <c r="D82" s="71" t="s">
        <v>39</v>
      </c>
      <c r="E82" s="71" t="s">
        <v>154</v>
      </c>
      <c r="F82" s="73">
        <v>293</v>
      </c>
      <c r="G82" s="73">
        <v>2.0499999999999998</v>
      </c>
      <c r="H82" s="73">
        <f t="shared" si="0"/>
        <v>600.65</v>
      </c>
    </row>
    <row r="83" spans="1:8" ht="24">
      <c r="A83" s="70" t="s">
        <v>228</v>
      </c>
      <c r="B83" s="71" t="s">
        <v>229</v>
      </c>
      <c r="C83" s="72" t="s">
        <v>230</v>
      </c>
      <c r="D83" s="71" t="s">
        <v>39</v>
      </c>
      <c r="E83" s="71" t="s">
        <v>154</v>
      </c>
      <c r="F83" s="73">
        <v>874</v>
      </c>
      <c r="G83" s="73">
        <v>2.98</v>
      </c>
      <c r="H83" s="73">
        <f t="shared" si="0"/>
        <v>2604.52</v>
      </c>
    </row>
    <row r="84" spans="1:8" ht="24">
      <c r="A84" s="70" t="s">
        <v>231</v>
      </c>
      <c r="B84" s="71" t="s">
        <v>232</v>
      </c>
      <c r="C84" s="72" t="s">
        <v>233</v>
      </c>
      <c r="D84" s="71" t="s">
        <v>39</v>
      </c>
      <c r="E84" s="71" t="s">
        <v>154</v>
      </c>
      <c r="F84" s="73">
        <v>157</v>
      </c>
      <c r="G84" s="73">
        <v>7.45</v>
      </c>
      <c r="H84" s="73">
        <f t="shared" si="0"/>
        <v>1169.6500000000001</v>
      </c>
    </row>
    <row r="85" spans="1:8" ht="24">
      <c r="A85" s="70" t="s">
        <v>234</v>
      </c>
      <c r="B85" s="71" t="s">
        <v>235</v>
      </c>
      <c r="C85" s="72" t="s">
        <v>236</v>
      </c>
      <c r="D85" s="71" t="s">
        <v>39</v>
      </c>
      <c r="E85" s="71" t="s">
        <v>28</v>
      </c>
      <c r="F85" s="73">
        <v>2</v>
      </c>
      <c r="G85" s="73">
        <v>289.85000000000002</v>
      </c>
      <c r="H85" s="73">
        <f t="shared" ref="H85:H148" si="1">ROUND(F85*G85,2)</f>
        <v>579.70000000000005</v>
      </c>
    </row>
    <row r="86" spans="1:8" ht="24">
      <c r="A86" s="70" t="s">
        <v>237</v>
      </c>
      <c r="B86" s="71" t="s">
        <v>238</v>
      </c>
      <c r="C86" s="72" t="s">
        <v>239</v>
      </c>
      <c r="D86" s="71" t="s">
        <v>39</v>
      </c>
      <c r="E86" s="71" t="s">
        <v>28</v>
      </c>
      <c r="F86" s="73">
        <v>2</v>
      </c>
      <c r="G86" s="73">
        <v>118.22</v>
      </c>
      <c r="H86" s="73">
        <f t="shared" si="1"/>
        <v>236.44</v>
      </c>
    </row>
    <row r="87" spans="1:8" ht="24">
      <c r="A87" s="70" t="s">
        <v>240</v>
      </c>
      <c r="B87" s="71" t="s">
        <v>241</v>
      </c>
      <c r="C87" s="72" t="s">
        <v>242</v>
      </c>
      <c r="D87" s="71" t="s">
        <v>39</v>
      </c>
      <c r="E87" s="71" t="s">
        <v>28</v>
      </c>
      <c r="F87" s="73">
        <v>2</v>
      </c>
      <c r="G87" s="73">
        <v>22.56</v>
      </c>
      <c r="H87" s="73">
        <f t="shared" si="1"/>
        <v>45.12</v>
      </c>
    </row>
    <row r="88" spans="1:8" ht="24">
      <c r="A88" s="70" t="s">
        <v>243</v>
      </c>
      <c r="B88" s="71" t="s">
        <v>244</v>
      </c>
      <c r="C88" s="72" t="s">
        <v>245</v>
      </c>
      <c r="D88" s="71" t="s">
        <v>39</v>
      </c>
      <c r="E88" s="71" t="s">
        <v>28</v>
      </c>
      <c r="F88" s="73">
        <v>6</v>
      </c>
      <c r="G88" s="73">
        <v>35.78</v>
      </c>
      <c r="H88" s="73">
        <f t="shared" si="1"/>
        <v>214.68</v>
      </c>
    </row>
    <row r="89" spans="1:8" ht="24">
      <c r="A89" s="70" t="s">
        <v>246</v>
      </c>
      <c r="B89" s="71" t="s">
        <v>247</v>
      </c>
      <c r="C89" s="72" t="s">
        <v>248</v>
      </c>
      <c r="D89" s="71" t="s">
        <v>39</v>
      </c>
      <c r="E89" s="71" t="s">
        <v>28</v>
      </c>
      <c r="F89" s="73">
        <v>3</v>
      </c>
      <c r="G89" s="73">
        <v>26.48</v>
      </c>
      <c r="H89" s="73">
        <f t="shared" si="1"/>
        <v>79.44</v>
      </c>
    </row>
    <row r="90" spans="1:8" ht="24">
      <c r="A90" s="70" t="s">
        <v>249</v>
      </c>
      <c r="B90" s="71" t="s">
        <v>250</v>
      </c>
      <c r="C90" s="72" t="s">
        <v>251</v>
      </c>
      <c r="D90" s="71" t="s">
        <v>39</v>
      </c>
      <c r="E90" s="71" t="s">
        <v>28</v>
      </c>
      <c r="F90" s="73">
        <v>10</v>
      </c>
      <c r="G90" s="73">
        <v>28.85</v>
      </c>
      <c r="H90" s="73">
        <f t="shared" si="1"/>
        <v>288.5</v>
      </c>
    </row>
    <row r="91" spans="1:8" ht="24">
      <c r="A91" s="70" t="s">
        <v>252</v>
      </c>
      <c r="B91" s="71" t="s">
        <v>253</v>
      </c>
      <c r="C91" s="72" t="s">
        <v>254</v>
      </c>
      <c r="D91" s="71" t="s">
        <v>39</v>
      </c>
      <c r="E91" s="71" t="s">
        <v>28</v>
      </c>
      <c r="F91" s="73">
        <v>23</v>
      </c>
      <c r="G91" s="73">
        <v>67.81</v>
      </c>
      <c r="H91" s="73">
        <f t="shared" si="1"/>
        <v>1559.63</v>
      </c>
    </row>
    <row r="92" spans="1:8" ht="24">
      <c r="A92" s="70" t="s">
        <v>255</v>
      </c>
      <c r="B92" s="71" t="s">
        <v>256</v>
      </c>
      <c r="C92" s="72" t="s">
        <v>257</v>
      </c>
      <c r="D92" s="71" t="s">
        <v>39</v>
      </c>
      <c r="E92" s="71" t="s">
        <v>28</v>
      </c>
      <c r="F92" s="73">
        <v>11</v>
      </c>
      <c r="G92" s="73">
        <v>46.26</v>
      </c>
      <c r="H92" s="73">
        <f t="shared" si="1"/>
        <v>508.86</v>
      </c>
    </row>
    <row r="93" spans="1:8" ht="24">
      <c r="A93" s="70" t="s">
        <v>258</v>
      </c>
      <c r="B93" s="71" t="s">
        <v>259</v>
      </c>
      <c r="C93" s="72" t="s">
        <v>260</v>
      </c>
      <c r="D93" s="71" t="s">
        <v>39</v>
      </c>
      <c r="E93" s="71" t="s">
        <v>28</v>
      </c>
      <c r="F93" s="73">
        <v>5</v>
      </c>
      <c r="G93" s="73">
        <v>11.43</v>
      </c>
      <c r="H93" s="73">
        <f t="shared" si="1"/>
        <v>57.15</v>
      </c>
    </row>
    <row r="94" spans="1:8" ht="24">
      <c r="A94" s="70" t="s">
        <v>261</v>
      </c>
      <c r="B94" s="71" t="s">
        <v>262</v>
      </c>
      <c r="C94" s="72" t="s">
        <v>263</v>
      </c>
      <c r="D94" s="71" t="s">
        <v>39</v>
      </c>
      <c r="E94" s="71" t="s">
        <v>28</v>
      </c>
      <c r="F94" s="73">
        <v>6</v>
      </c>
      <c r="G94" s="73">
        <v>11.88</v>
      </c>
      <c r="H94" s="73">
        <f t="shared" si="1"/>
        <v>71.28</v>
      </c>
    </row>
    <row r="95" spans="1:8" ht="24">
      <c r="A95" s="70" t="s">
        <v>264</v>
      </c>
      <c r="B95" s="71" t="s">
        <v>265</v>
      </c>
      <c r="C95" s="72" t="s">
        <v>266</v>
      </c>
      <c r="D95" s="71" t="s">
        <v>39</v>
      </c>
      <c r="E95" s="71" t="s">
        <v>28</v>
      </c>
      <c r="F95" s="73">
        <v>4</v>
      </c>
      <c r="G95" s="73">
        <v>12.68</v>
      </c>
      <c r="H95" s="73">
        <f t="shared" si="1"/>
        <v>50.72</v>
      </c>
    </row>
    <row r="96" spans="1:8" ht="24">
      <c r="A96" s="70" t="s">
        <v>267</v>
      </c>
      <c r="B96" s="71" t="s">
        <v>268</v>
      </c>
      <c r="C96" s="72" t="s">
        <v>269</v>
      </c>
      <c r="D96" s="71" t="s">
        <v>39</v>
      </c>
      <c r="E96" s="71" t="s">
        <v>28</v>
      </c>
      <c r="F96" s="73">
        <v>3</v>
      </c>
      <c r="G96" s="73">
        <v>61.51</v>
      </c>
      <c r="H96" s="73">
        <f t="shared" si="1"/>
        <v>184.53</v>
      </c>
    </row>
    <row r="97" spans="1:8" ht="24">
      <c r="A97" s="70" t="s">
        <v>270</v>
      </c>
      <c r="B97" s="71" t="s">
        <v>271</v>
      </c>
      <c r="C97" s="72" t="s">
        <v>272</v>
      </c>
      <c r="D97" s="71" t="s">
        <v>39</v>
      </c>
      <c r="E97" s="71" t="s">
        <v>28</v>
      </c>
      <c r="F97" s="73">
        <v>2</v>
      </c>
      <c r="G97" s="73">
        <v>91.06</v>
      </c>
      <c r="H97" s="73">
        <f t="shared" si="1"/>
        <v>182.12</v>
      </c>
    </row>
    <row r="98" spans="1:8" ht="36">
      <c r="A98" s="70" t="s">
        <v>273</v>
      </c>
      <c r="B98" s="71" t="s">
        <v>274</v>
      </c>
      <c r="C98" s="72" t="s">
        <v>275</v>
      </c>
      <c r="D98" s="71" t="s">
        <v>39</v>
      </c>
      <c r="E98" s="71" t="s">
        <v>154</v>
      </c>
      <c r="F98" s="73">
        <v>11</v>
      </c>
      <c r="G98" s="73">
        <v>8.93</v>
      </c>
      <c r="H98" s="73">
        <f t="shared" si="1"/>
        <v>98.23</v>
      </c>
    </row>
    <row r="99" spans="1:8" ht="36">
      <c r="A99" s="70" t="s">
        <v>276</v>
      </c>
      <c r="B99" s="71" t="s">
        <v>277</v>
      </c>
      <c r="C99" s="72" t="s">
        <v>278</v>
      </c>
      <c r="D99" s="71" t="s">
        <v>39</v>
      </c>
      <c r="E99" s="71" t="s">
        <v>154</v>
      </c>
      <c r="F99" s="73">
        <v>242</v>
      </c>
      <c r="G99" s="73">
        <v>5.74</v>
      </c>
      <c r="H99" s="73">
        <f t="shared" si="1"/>
        <v>1389.08</v>
      </c>
    </row>
    <row r="100" spans="1:8" ht="24">
      <c r="A100" s="70" t="s">
        <v>279</v>
      </c>
      <c r="B100" s="71" t="s">
        <v>280</v>
      </c>
      <c r="C100" s="72" t="s">
        <v>281</v>
      </c>
      <c r="D100" s="71" t="s">
        <v>39</v>
      </c>
      <c r="E100" s="71" t="s">
        <v>28</v>
      </c>
      <c r="F100" s="73">
        <v>24</v>
      </c>
      <c r="G100" s="73">
        <v>5.47</v>
      </c>
      <c r="H100" s="73">
        <f t="shared" si="1"/>
        <v>131.28</v>
      </c>
    </row>
    <row r="101" spans="1:8" ht="24">
      <c r="A101" s="70" t="s">
        <v>282</v>
      </c>
      <c r="B101" s="71" t="s">
        <v>283</v>
      </c>
      <c r="C101" s="72" t="s">
        <v>284</v>
      </c>
      <c r="D101" s="71" t="s">
        <v>39</v>
      </c>
      <c r="E101" s="71" t="s">
        <v>28</v>
      </c>
      <c r="F101" s="73">
        <v>47</v>
      </c>
      <c r="G101" s="73">
        <v>5.6</v>
      </c>
      <c r="H101" s="73">
        <f t="shared" si="1"/>
        <v>263.2</v>
      </c>
    </row>
    <row r="102" spans="1:8" ht="24">
      <c r="A102" s="70" t="s">
        <v>285</v>
      </c>
      <c r="B102" s="71" t="s">
        <v>286</v>
      </c>
      <c r="C102" s="72" t="s">
        <v>287</v>
      </c>
      <c r="D102" s="71" t="s">
        <v>39</v>
      </c>
      <c r="E102" s="71" t="s">
        <v>154</v>
      </c>
      <c r="F102" s="73">
        <v>11</v>
      </c>
      <c r="G102" s="73">
        <v>9.27</v>
      </c>
      <c r="H102" s="73">
        <f t="shared" si="1"/>
        <v>101.97</v>
      </c>
    </row>
    <row r="103" spans="1:8" ht="24">
      <c r="A103" s="70" t="s">
        <v>288</v>
      </c>
      <c r="B103" s="71" t="s">
        <v>289</v>
      </c>
      <c r="C103" s="72" t="s">
        <v>290</v>
      </c>
      <c r="D103" s="71" t="s">
        <v>39</v>
      </c>
      <c r="E103" s="71" t="s">
        <v>154</v>
      </c>
      <c r="F103" s="73">
        <v>242</v>
      </c>
      <c r="G103" s="73">
        <v>6.69</v>
      </c>
      <c r="H103" s="73">
        <f t="shared" si="1"/>
        <v>1618.98</v>
      </c>
    </row>
    <row r="104" spans="1:8" ht="24">
      <c r="A104" s="70" t="s">
        <v>291</v>
      </c>
      <c r="B104" s="71" t="s">
        <v>292</v>
      </c>
      <c r="C104" s="72" t="s">
        <v>293</v>
      </c>
      <c r="D104" s="71" t="s">
        <v>39</v>
      </c>
      <c r="E104" s="71" t="s">
        <v>154</v>
      </c>
      <c r="F104" s="73">
        <v>72</v>
      </c>
      <c r="G104" s="73">
        <v>11.58</v>
      </c>
      <c r="H104" s="73">
        <f t="shared" si="1"/>
        <v>833.76</v>
      </c>
    </row>
    <row r="105" spans="1:8" ht="24">
      <c r="A105" s="70" t="s">
        <v>294</v>
      </c>
      <c r="B105" s="71" t="s">
        <v>295</v>
      </c>
      <c r="C105" s="72" t="s">
        <v>296</v>
      </c>
      <c r="D105" s="71" t="s">
        <v>39</v>
      </c>
      <c r="E105" s="71" t="s">
        <v>154</v>
      </c>
      <c r="F105" s="73">
        <v>46</v>
      </c>
      <c r="G105" s="73">
        <v>17.07</v>
      </c>
      <c r="H105" s="73">
        <f t="shared" si="1"/>
        <v>785.22</v>
      </c>
    </row>
    <row r="106" spans="1:8" ht="24">
      <c r="A106" s="70" t="s">
        <v>297</v>
      </c>
      <c r="B106" s="71" t="s">
        <v>298</v>
      </c>
      <c r="C106" s="72" t="s">
        <v>299</v>
      </c>
      <c r="D106" s="71" t="s">
        <v>39</v>
      </c>
      <c r="E106" s="71" t="s">
        <v>28</v>
      </c>
      <c r="F106" s="73">
        <v>4</v>
      </c>
      <c r="G106" s="73">
        <v>32.96</v>
      </c>
      <c r="H106" s="73">
        <f t="shared" si="1"/>
        <v>131.84</v>
      </c>
    </row>
    <row r="107" spans="1:8" ht="24">
      <c r="A107" s="70" t="s">
        <v>300</v>
      </c>
      <c r="B107" s="71" t="s">
        <v>301</v>
      </c>
      <c r="C107" s="72" t="s">
        <v>302</v>
      </c>
      <c r="D107" s="71" t="s">
        <v>57</v>
      </c>
      <c r="E107" s="71" t="s">
        <v>28</v>
      </c>
      <c r="F107" s="73">
        <v>14</v>
      </c>
      <c r="G107" s="73">
        <v>441.95</v>
      </c>
      <c r="H107" s="73">
        <f t="shared" si="1"/>
        <v>6187.3</v>
      </c>
    </row>
    <row r="108" spans="1:8" ht="24">
      <c r="A108" s="70" t="s">
        <v>303</v>
      </c>
      <c r="B108" s="71" t="s">
        <v>304</v>
      </c>
      <c r="C108" s="72" t="s">
        <v>305</v>
      </c>
      <c r="D108" s="71" t="s">
        <v>39</v>
      </c>
      <c r="E108" s="71" t="s">
        <v>28</v>
      </c>
      <c r="F108" s="73">
        <v>56</v>
      </c>
      <c r="G108" s="73">
        <v>27.69</v>
      </c>
      <c r="H108" s="73">
        <f t="shared" si="1"/>
        <v>1550.64</v>
      </c>
    </row>
    <row r="109" spans="1:8">
      <c r="A109" s="70" t="s">
        <v>306</v>
      </c>
      <c r="B109" s="71" t="s">
        <v>307</v>
      </c>
      <c r="C109" s="72" t="s">
        <v>308</v>
      </c>
      <c r="D109" s="71" t="s">
        <v>89</v>
      </c>
      <c r="E109" s="71" t="s">
        <v>90</v>
      </c>
      <c r="F109" s="73">
        <v>13</v>
      </c>
      <c r="G109" s="73">
        <v>346.65</v>
      </c>
      <c r="H109" s="73">
        <f t="shared" si="1"/>
        <v>4506.45</v>
      </c>
    </row>
    <row r="110" spans="1:8" ht="36">
      <c r="A110" s="70" t="s">
        <v>309</v>
      </c>
      <c r="B110" s="71" t="s">
        <v>310</v>
      </c>
      <c r="C110" s="72" t="s">
        <v>311</v>
      </c>
      <c r="D110" s="71" t="s">
        <v>312</v>
      </c>
      <c r="E110" s="71" t="s">
        <v>28</v>
      </c>
      <c r="F110" s="73">
        <v>1</v>
      </c>
      <c r="G110" s="73">
        <v>421.93</v>
      </c>
      <c r="H110" s="73">
        <f t="shared" si="1"/>
        <v>421.93</v>
      </c>
    </row>
    <row r="111" spans="1:8" ht="36">
      <c r="A111" s="70" t="s">
        <v>313</v>
      </c>
      <c r="B111" s="71" t="s">
        <v>314</v>
      </c>
      <c r="C111" s="72" t="s">
        <v>315</v>
      </c>
      <c r="D111" s="71" t="s">
        <v>39</v>
      </c>
      <c r="E111" s="71" t="s">
        <v>28</v>
      </c>
      <c r="F111" s="73">
        <v>1</v>
      </c>
      <c r="G111" s="73">
        <v>467.13</v>
      </c>
      <c r="H111" s="73">
        <f t="shared" si="1"/>
        <v>467.13</v>
      </c>
    </row>
    <row r="112" spans="1:8" ht="24">
      <c r="A112" s="70" t="s">
        <v>316</v>
      </c>
      <c r="B112" s="71" t="s">
        <v>317</v>
      </c>
      <c r="C112" s="72" t="s">
        <v>318</v>
      </c>
      <c r="D112" s="71" t="s">
        <v>39</v>
      </c>
      <c r="E112" s="71" t="s">
        <v>28</v>
      </c>
      <c r="F112" s="73">
        <v>1</v>
      </c>
      <c r="G112" s="73">
        <v>429.84</v>
      </c>
      <c r="H112" s="73">
        <f t="shared" si="1"/>
        <v>429.84</v>
      </c>
    </row>
    <row r="113" spans="1:8" ht="24">
      <c r="A113" s="70" t="s">
        <v>319</v>
      </c>
      <c r="B113" s="71" t="s">
        <v>320</v>
      </c>
      <c r="C113" s="72" t="s">
        <v>321</v>
      </c>
      <c r="D113" s="71" t="s">
        <v>39</v>
      </c>
      <c r="E113" s="71" t="s">
        <v>154</v>
      </c>
      <c r="F113" s="73">
        <v>42</v>
      </c>
      <c r="G113" s="73">
        <v>57.33</v>
      </c>
      <c r="H113" s="73">
        <f t="shared" si="1"/>
        <v>2407.86</v>
      </c>
    </row>
    <row r="114" spans="1:8" ht="24">
      <c r="A114" s="70" t="s">
        <v>322</v>
      </c>
      <c r="B114" s="71" t="s">
        <v>323</v>
      </c>
      <c r="C114" s="72" t="s">
        <v>324</v>
      </c>
      <c r="D114" s="71" t="s">
        <v>39</v>
      </c>
      <c r="E114" s="71" t="s">
        <v>28</v>
      </c>
      <c r="F114" s="73">
        <v>7</v>
      </c>
      <c r="G114" s="73">
        <v>51.23</v>
      </c>
      <c r="H114" s="73">
        <f t="shared" si="1"/>
        <v>358.61</v>
      </c>
    </row>
    <row r="115" spans="1:8">
      <c r="A115" s="70" t="s">
        <v>325</v>
      </c>
      <c r="B115" s="71" t="s">
        <v>21</v>
      </c>
      <c r="C115" s="72" t="s">
        <v>326</v>
      </c>
      <c r="D115" s="71" t="s">
        <v>79</v>
      </c>
      <c r="E115" s="71" t="s">
        <v>28</v>
      </c>
      <c r="F115" s="73">
        <v>7</v>
      </c>
      <c r="G115" s="73">
        <v>20.170000000000002</v>
      </c>
      <c r="H115" s="73">
        <f t="shared" si="1"/>
        <v>141.19</v>
      </c>
    </row>
    <row r="116" spans="1:8" ht="24.5" thickBot="1">
      <c r="A116" s="70" t="s">
        <v>327</v>
      </c>
      <c r="B116" s="71" t="s">
        <v>328</v>
      </c>
      <c r="C116" s="72" t="s">
        <v>329</v>
      </c>
      <c r="D116" s="71" t="s">
        <v>330</v>
      </c>
      <c r="E116" s="71" t="s">
        <v>28</v>
      </c>
      <c r="F116" s="73">
        <v>7</v>
      </c>
      <c r="G116" s="73">
        <v>197.76</v>
      </c>
      <c r="H116" s="73">
        <f t="shared" si="1"/>
        <v>1384.32</v>
      </c>
    </row>
    <row r="117" spans="1:8" ht="12.5" thickBot="1">
      <c r="A117" s="78" t="s">
        <v>331</v>
      </c>
      <c r="B117" s="79" t="s">
        <v>332</v>
      </c>
      <c r="C117" s="79"/>
      <c r="D117" s="79"/>
      <c r="E117" s="79"/>
      <c r="F117" s="79"/>
      <c r="G117" s="79"/>
      <c r="H117" s="80">
        <f>SUM(H118:H122)</f>
        <v>3735.51</v>
      </c>
    </row>
    <row r="118" spans="1:8" ht="36">
      <c r="A118" s="70" t="s">
        <v>333</v>
      </c>
      <c r="B118" s="71" t="s">
        <v>334</v>
      </c>
      <c r="C118" s="72" t="s">
        <v>335</v>
      </c>
      <c r="D118" s="71" t="s">
        <v>21</v>
      </c>
      <c r="E118" s="71" t="s">
        <v>28</v>
      </c>
      <c r="F118" s="73">
        <v>7</v>
      </c>
      <c r="G118" s="73">
        <v>221.91</v>
      </c>
      <c r="H118" s="73">
        <f t="shared" si="1"/>
        <v>1553.37</v>
      </c>
    </row>
    <row r="119" spans="1:8">
      <c r="A119" s="70" t="s">
        <v>336</v>
      </c>
      <c r="B119" s="71" t="s">
        <v>337</v>
      </c>
      <c r="C119" s="72" t="s">
        <v>338</v>
      </c>
      <c r="D119" s="71" t="s">
        <v>21</v>
      </c>
      <c r="E119" s="71" t="s">
        <v>28</v>
      </c>
      <c r="F119" s="73">
        <v>7</v>
      </c>
      <c r="G119" s="73">
        <v>32.56</v>
      </c>
      <c r="H119" s="73">
        <f t="shared" si="1"/>
        <v>227.92</v>
      </c>
    </row>
    <row r="120" spans="1:8" ht="24">
      <c r="A120" s="70" t="s">
        <v>339</v>
      </c>
      <c r="B120" s="71" t="s">
        <v>323</v>
      </c>
      <c r="C120" s="72" t="s">
        <v>324</v>
      </c>
      <c r="D120" s="71" t="s">
        <v>39</v>
      </c>
      <c r="E120" s="71" t="s">
        <v>28</v>
      </c>
      <c r="F120" s="73">
        <v>7</v>
      </c>
      <c r="G120" s="73">
        <v>51.23</v>
      </c>
      <c r="H120" s="73">
        <f t="shared" si="1"/>
        <v>358.61</v>
      </c>
    </row>
    <row r="121" spans="1:8" ht="24">
      <c r="A121" s="70" t="s">
        <v>340</v>
      </c>
      <c r="B121" s="71" t="s">
        <v>341</v>
      </c>
      <c r="C121" s="72" t="s">
        <v>342</v>
      </c>
      <c r="D121" s="71" t="s">
        <v>89</v>
      </c>
      <c r="E121" s="71" t="s">
        <v>90</v>
      </c>
      <c r="F121" s="73">
        <v>7</v>
      </c>
      <c r="G121" s="73">
        <v>6.71</v>
      </c>
      <c r="H121" s="73">
        <f t="shared" si="1"/>
        <v>46.97</v>
      </c>
    </row>
    <row r="122" spans="1:8" ht="24.5" thickBot="1">
      <c r="A122" s="70" t="s">
        <v>343</v>
      </c>
      <c r="B122" s="71" t="s">
        <v>344</v>
      </c>
      <c r="C122" s="72" t="s">
        <v>345</v>
      </c>
      <c r="D122" s="71" t="s">
        <v>39</v>
      </c>
      <c r="E122" s="71" t="s">
        <v>154</v>
      </c>
      <c r="F122" s="73">
        <v>41.98</v>
      </c>
      <c r="G122" s="73">
        <v>36.89</v>
      </c>
      <c r="H122" s="73">
        <f t="shared" si="1"/>
        <v>1548.64</v>
      </c>
    </row>
    <row r="123" spans="1:8" ht="12.5" thickBot="1">
      <c r="A123" s="78" t="s">
        <v>346</v>
      </c>
      <c r="B123" s="79" t="s">
        <v>347</v>
      </c>
      <c r="C123" s="79"/>
      <c r="D123" s="79"/>
      <c r="E123" s="79"/>
      <c r="F123" s="79"/>
      <c r="G123" s="79"/>
      <c r="H123" s="80">
        <f>SUM(H124:H144)</f>
        <v>7412.76</v>
      </c>
    </row>
    <row r="124" spans="1:8" ht="48">
      <c r="A124" s="70" t="s">
        <v>348</v>
      </c>
      <c r="B124" s="71" t="s">
        <v>349</v>
      </c>
      <c r="C124" s="72" t="s">
        <v>350</v>
      </c>
      <c r="D124" s="71" t="s">
        <v>39</v>
      </c>
      <c r="E124" s="71" t="s">
        <v>154</v>
      </c>
      <c r="F124" s="73">
        <v>29.15</v>
      </c>
      <c r="G124" s="73">
        <v>32.85</v>
      </c>
      <c r="H124" s="73">
        <f t="shared" si="1"/>
        <v>957.58</v>
      </c>
    </row>
    <row r="125" spans="1:8" ht="48">
      <c r="A125" s="70" t="s">
        <v>351</v>
      </c>
      <c r="B125" s="71" t="s">
        <v>39</v>
      </c>
      <c r="C125" s="72" t="s">
        <v>352</v>
      </c>
      <c r="D125" s="71" t="s">
        <v>39</v>
      </c>
      <c r="E125" s="71" t="s">
        <v>154</v>
      </c>
      <c r="F125" s="73">
        <v>58.31</v>
      </c>
      <c r="G125" s="73">
        <v>64.239999999999995</v>
      </c>
      <c r="H125" s="73">
        <f t="shared" si="1"/>
        <v>3745.83</v>
      </c>
    </row>
    <row r="126" spans="1:8" ht="36">
      <c r="A126" s="70" t="s">
        <v>353</v>
      </c>
      <c r="B126" s="71" t="s">
        <v>354</v>
      </c>
      <c r="C126" s="72" t="s">
        <v>355</v>
      </c>
      <c r="D126" s="71" t="s">
        <v>39</v>
      </c>
      <c r="E126" s="71" t="s">
        <v>154</v>
      </c>
      <c r="F126" s="73">
        <v>10.35</v>
      </c>
      <c r="G126" s="73">
        <v>33.92</v>
      </c>
      <c r="H126" s="73">
        <f t="shared" si="1"/>
        <v>351.07</v>
      </c>
    </row>
    <row r="127" spans="1:8" ht="24">
      <c r="A127" s="70" t="s">
        <v>356</v>
      </c>
      <c r="B127" s="71" t="s">
        <v>357</v>
      </c>
      <c r="C127" s="72" t="s">
        <v>358</v>
      </c>
      <c r="D127" s="71" t="s">
        <v>39</v>
      </c>
      <c r="E127" s="71" t="s">
        <v>28</v>
      </c>
      <c r="F127" s="73">
        <v>10</v>
      </c>
      <c r="G127" s="73">
        <v>9.1999999999999993</v>
      </c>
      <c r="H127" s="73">
        <f t="shared" si="1"/>
        <v>92</v>
      </c>
    </row>
    <row r="128" spans="1:8" ht="24">
      <c r="A128" s="70" t="s">
        <v>359</v>
      </c>
      <c r="B128" s="71" t="s">
        <v>360</v>
      </c>
      <c r="C128" s="72" t="s">
        <v>361</v>
      </c>
      <c r="D128" s="71" t="s">
        <v>39</v>
      </c>
      <c r="E128" s="71" t="s">
        <v>28</v>
      </c>
      <c r="F128" s="73">
        <v>4</v>
      </c>
      <c r="G128" s="73">
        <v>17.34</v>
      </c>
      <c r="H128" s="73">
        <f t="shared" si="1"/>
        <v>69.36</v>
      </c>
    </row>
    <row r="129" spans="1:8" ht="24">
      <c r="A129" s="70" t="s">
        <v>362</v>
      </c>
      <c r="B129" s="71" t="s">
        <v>363</v>
      </c>
      <c r="C129" s="72" t="s">
        <v>364</v>
      </c>
      <c r="D129" s="71" t="s">
        <v>39</v>
      </c>
      <c r="E129" s="71" t="s">
        <v>28</v>
      </c>
      <c r="F129" s="73">
        <v>8</v>
      </c>
      <c r="G129" s="73">
        <v>5.52</v>
      </c>
      <c r="H129" s="73">
        <f t="shared" si="1"/>
        <v>44.16</v>
      </c>
    </row>
    <row r="130" spans="1:8" ht="24">
      <c r="A130" s="70" t="s">
        <v>365</v>
      </c>
      <c r="B130" s="71" t="s">
        <v>366</v>
      </c>
      <c r="C130" s="72" t="s">
        <v>367</v>
      </c>
      <c r="D130" s="71" t="s">
        <v>39</v>
      </c>
      <c r="E130" s="71" t="s">
        <v>28</v>
      </c>
      <c r="F130" s="73">
        <v>24</v>
      </c>
      <c r="G130" s="73">
        <v>6.59</v>
      </c>
      <c r="H130" s="73">
        <f t="shared" si="1"/>
        <v>158.16</v>
      </c>
    </row>
    <row r="131" spans="1:8" ht="36">
      <c r="A131" s="70" t="s">
        <v>368</v>
      </c>
      <c r="B131" s="71" t="s">
        <v>369</v>
      </c>
      <c r="C131" s="72" t="s">
        <v>370</v>
      </c>
      <c r="D131" s="71" t="s">
        <v>39</v>
      </c>
      <c r="E131" s="71" t="s">
        <v>28</v>
      </c>
      <c r="F131" s="73">
        <v>3</v>
      </c>
      <c r="G131" s="73">
        <v>13.11</v>
      </c>
      <c r="H131" s="73">
        <f t="shared" si="1"/>
        <v>39.33</v>
      </c>
    </row>
    <row r="132" spans="1:8" ht="24">
      <c r="A132" s="70" t="s">
        <v>371</v>
      </c>
      <c r="B132" s="71" t="s">
        <v>372</v>
      </c>
      <c r="C132" s="72" t="s">
        <v>373</v>
      </c>
      <c r="D132" s="71" t="s">
        <v>39</v>
      </c>
      <c r="E132" s="71" t="s">
        <v>28</v>
      </c>
      <c r="F132" s="73">
        <v>6</v>
      </c>
      <c r="G132" s="73">
        <v>3.56</v>
      </c>
      <c r="H132" s="73">
        <f t="shared" si="1"/>
        <v>21.36</v>
      </c>
    </row>
    <row r="133" spans="1:8" ht="48">
      <c r="A133" s="70" t="s">
        <v>374</v>
      </c>
      <c r="B133" s="71" t="s">
        <v>375</v>
      </c>
      <c r="C133" s="72" t="s">
        <v>376</v>
      </c>
      <c r="D133" s="71" t="s">
        <v>39</v>
      </c>
      <c r="E133" s="71" t="s">
        <v>28</v>
      </c>
      <c r="F133" s="73">
        <v>1</v>
      </c>
      <c r="G133" s="73">
        <v>14.93</v>
      </c>
      <c r="H133" s="73">
        <f t="shared" si="1"/>
        <v>14.93</v>
      </c>
    </row>
    <row r="134" spans="1:8" ht="24">
      <c r="A134" s="70" t="s">
        <v>377</v>
      </c>
      <c r="B134" s="71" t="s">
        <v>378</v>
      </c>
      <c r="C134" s="72" t="s">
        <v>379</v>
      </c>
      <c r="D134" s="71" t="s">
        <v>89</v>
      </c>
      <c r="E134" s="71" t="s">
        <v>90</v>
      </c>
      <c r="F134" s="73">
        <v>1</v>
      </c>
      <c r="G134" s="73">
        <v>11.78</v>
      </c>
      <c r="H134" s="73">
        <f t="shared" si="1"/>
        <v>11.78</v>
      </c>
    </row>
    <row r="135" spans="1:8" ht="48">
      <c r="A135" s="70" t="s">
        <v>380</v>
      </c>
      <c r="B135" s="71" t="s">
        <v>381</v>
      </c>
      <c r="C135" s="72" t="s">
        <v>382</v>
      </c>
      <c r="D135" s="71" t="s">
        <v>39</v>
      </c>
      <c r="E135" s="71" t="s">
        <v>28</v>
      </c>
      <c r="F135" s="73">
        <v>1</v>
      </c>
      <c r="G135" s="73">
        <v>47.28</v>
      </c>
      <c r="H135" s="73">
        <f t="shared" si="1"/>
        <v>47.28</v>
      </c>
    </row>
    <row r="136" spans="1:8" ht="36">
      <c r="A136" s="70" t="s">
        <v>383</v>
      </c>
      <c r="B136" s="71" t="s">
        <v>384</v>
      </c>
      <c r="C136" s="72" t="s">
        <v>385</v>
      </c>
      <c r="D136" s="71" t="s">
        <v>39</v>
      </c>
      <c r="E136" s="71" t="s">
        <v>28</v>
      </c>
      <c r="F136" s="73">
        <v>3</v>
      </c>
      <c r="G136" s="73">
        <v>3.07</v>
      </c>
      <c r="H136" s="73">
        <f t="shared" si="1"/>
        <v>9.2100000000000009</v>
      </c>
    </row>
    <row r="137" spans="1:8" ht="48">
      <c r="A137" s="70" t="s">
        <v>386</v>
      </c>
      <c r="B137" s="71" t="s">
        <v>387</v>
      </c>
      <c r="C137" s="72" t="s">
        <v>388</v>
      </c>
      <c r="D137" s="71" t="s">
        <v>39</v>
      </c>
      <c r="E137" s="71" t="s">
        <v>28</v>
      </c>
      <c r="F137" s="73">
        <v>12</v>
      </c>
      <c r="G137" s="73">
        <v>4.71</v>
      </c>
      <c r="H137" s="73">
        <f t="shared" si="1"/>
        <v>56.52</v>
      </c>
    </row>
    <row r="138" spans="1:8" ht="48">
      <c r="A138" s="70" t="s">
        <v>389</v>
      </c>
      <c r="B138" s="71" t="s">
        <v>390</v>
      </c>
      <c r="C138" s="72" t="s">
        <v>391</v>
      </c>
      <c r="D138" s="71" t="s">
        <v>39</v>
      </c>
      <c r="E138" s="71" t="s">
        <v>28</v>
      </c>
      <c r="F138" s="73">
        <v>2</v>
      </c>
      <c r="G138" s="73">
        <v>10.07</v>
      </c>
      <c r="H138" s="73">
        <f t="shared" si="1"/>
        <v>20.14</v>
      </c>
    </row>
    <row r="139" spans="1:8" ht="36">
      <c r="A139" s="70" t="s">
        <v>392</v>
      </c>
      <c r="B139" s="71" t="s">
        <v>393</v>
      </c>
      <c r="C139" s="72" t="s">
        <v>394</v>
      </c>
      <c r="D139" s="71" t="s">
        <v>39</v>
      </c>
      <c r="E139" s="71" t="s">
        <v>28</v>
      </c>
      <c r="F139" s="73">
        <v>2</v>
      </c>
      <c r="G139" s="73">
        <v>12.63</v>
      </c>
      <c r="H139" s="73">
        <f t="shared" si="1"/>
        <v>25.26</v>
      </c>
    </row>
    <row r="140" spans="1:8">
      <c r="A140" s="70" t="s">
        <v>395</v>
      </c>
      <c r="B140" s="71" t="s">
        <v>396</v>
      </c>
      <c r="C140" s="72" t="s">
        <v>397</v>
      </c>
      <c r="D140" s="71" t="s">
        <v>330</v>
      </c>
      <c r="E140" s="71" t="s">
        <v>28</v>
      </c>
      <c r="F140" s="73">
        <v>8</v>
      </c>
      <c r="G140" s="73">
        <v>11.32</v>
      </c>
      <c r="H140" s="73">
        <f t="shared" si="1"/>
        <v>90.56</v>
      </c>
    </row>
    <row r="141" spans="1:8">
      <c r="A141" s="70" t="s">
        <v>398</v>
      </c>
      <c r="B141" s="71" t="s">
        <v>399</v>
      </c>
      <c r="C141" s="72" t="s">
        <v>400</v>
      </c>
      <c r="D141" s="71" t="s">
        <v>89</v>
      </c>
      <c r="E141" s="71" t="s">
        <v>90</v>
      </c>
      <c r="F141" s="73">
        <v>1</v>
      </c>
      <c r="G141" s="73">
        <v>24.58</v>
      </c>
      <c r="H141" s="73">
        <f t="shared" si="1"/>
        <v>24.58</v>
      </c>
    </row>
    <row r="142" spans="1:8" ht="24">
      <c r="A142" s="70" t="s">
        <v>401</v>
      </c>
      <c r="B142" s="71" t="s">
        <v>402</v>
      </c>
      <c r="C142" s="72" t="s">
        <v>403</v>
      </c>
      <c r="D142" s="71" t="s">
        <v>32</v>
      </c>
      <c r="E142" s="71" t="s">
        <v>90</v>
      </c>
      <c r="F142" s="73">
        <v>1</v>
      </c>
      <c r="G142" s="73">
        <v>1441.56</v>
      </c>
      <c r="H142" s="73">
        <f t="shared" si="1"/>
        <v>1441.56</v>
      </c>
    </row>
    <row r="143" spans="1:8">
      <c r="A143" s="70" t="s">
        <v>404</v>
      </c>
      <c r="B143" s="71" t="s">
        <v>405</v>
      </c>
      <c r="C143" s="72" t="s">
        <v>406</v>
      </c>
      <c r="D143" s="71" t="s">
        <v>89</v>
      </c>
      <c r="E143" s="71" t="s">
        <v>90</v>
      </c>
      <c r="F143" s="73">
        <v>9</v>
      </c>
      <c r="G143" s="73">
        <v>14.31</v>
      </c>
      <c r="H143" s="73">
        <f t="shared" si="1"/>
        <v>128.79</v>
      </c>
    </row>
    <row r="144" spans="1:8" ht="12.5" thickBot="1">
      <c r="A144" s="70" t="s">
        <v>407</v>
      </c>
      <c r="B144" s="71" t="s">
        <v>408</v>
      </c>
      <c r="C144" s="72" t="s">
        <v>409</v>
      </c>
      <c r="D144" s="71" t="s">
        <v>89</v>
      </c>
      <c r="E144" s="71" t="s">
        <v>90</v>
      </c>
      <c r="F144" s="73">
        <v>5</v>
      </c>
      <c r="G144" s="73">
        <v>12.66</v>
      </c>
      <c r="H144" s="73">
        <f t="shared" si="1"/>
        <v>63.3</v>
      </c>
    </row>
    <row r="145" spans="1:8" ht="12.5" thickBot="1">
      <c r="A145" s="78" t="s">
        <v>410</v>
      </c>
      <c r="B145" s="79" t="s">
        <v>411</v>
      </c>
      <c r="C145" s="79"/>
      <c r="D145" s="79"/>
      <c r="E145" s="79"/>
      <c r="F145" s="79"/>
      <c r="G145" s="79"/>
      <c r="H145" s="80">
        <f>SUM(H146:H178)</f>
        <v>16280.319999999996</v>
      </c>
    </row>
    <row r="146" spans="1:8" ht="36">
      <c r="A146" s="70" t="s">
        <v>412</v>
      </c>
      <c r="B146" s="71" t="s">
        <v>413</v>
      </c>
      <c r="C146" s="72" t="s">
        <v>414</v>
      </c>
      <c r="D146" s="71" t="s">
        <v>39</v>
      </c>
      <c r="E146" s="71" t="s">
        <v>154</v>
      </c>
      <c r="F146" s="73">
        <v>10.02</v>
      </c>
      <c r="G146" s="73">
        <v>14.71</v>
      </c>
      <c r="H146" s="73">
        <f t="shared" si="1"/>
        <v>147.38999999999999</v>
      </c>
    </row>
    <row r="147" spans="1:8" ht="36">
      <c r="A147" s="70" t="s">
        <v>415</v>
      </c>
      <c r="B147" s="71" t="s">
        <v>416</v>
      </c>
      <c r="C147" s="72" t="s">
        <v>417</v>
      </c>
      <c r="D147" s="71" t="s">
        <v>39</v>
      </c>
      <c r="E147" s="71" t="s">
        <v>154</v>
      </c>
      <c r="F147" s="73">
        <v>32.119999999999997</v>
      </c>
      <c r="G147" s="73">
        <v>21.98</v>
      </c>
      <c r="H147" s="73">
        <f t="shared" si="1"/>
        <v>706</v>
      </c>
    </row>
    <row r="148" spans="1:8" ht="36">
      <c r="A148" s="70" t="s">
        <v>418</v>
      </c>
      <c r="B148" s="71" t="s">
        <v>419</v>
      </c>
      <c r="C148" s="72" t="s">
        <v>420</v>
      </c>
      <c r="D148" s="71" t="s">
        <v>39</v>
      </c>
      <c r="E148" s="71" t="s">
        <v>154</v>
      </c>
      <c r="F148" s="73">
        <v>5.27</v>
      </c>
      <c r="G148" s="73">
        <v>33.4</v>
      </c>
      <c r="H148" s="73">
        <f t="shared" si="1"/>
        <v>176.02</v>
      </c>
    </row>
    <row r="149" spans="1:8" ht="36">
      <c r="A149" s="70" t="s">
        <v>421</v>
      </c>
      <c r="B149" s="71" t="s">
        <v>422</v>
      </c>
      <c r="C149" s="72" t="s">
        <v>423</v>
      </c>
      <c r="D149" s="71" t="s">
        <v>39</v>
      </c>
      <c r="E149" s="71" t="s">
        <v>154</v>
      </c>
      <c r="F149" s="73">
        <v>36.35</v>
      </c>
      <c r="G149" s="73">
        <v>42.68</v>
      </c>
      <c r="H149" s="73">
        <f t="shared" ref="H149:H188" si="2">ROUND(F149*G149,2)</f>
        <v>1551.42</v>
      </c>
    </row>
    <row r="150" spans="1:8" ht="36">
      <c r="A150" s="70" t="s">
        <v>424</v>
      </c>
      <c r="B150" s="71" t="s">
        <v>425</v>
      </c>
      <c r="C150" s="72" t="s">
        <v>426</v>
      </c>
      <c r="D150" s="71" t="s">
        <v>39</v>
      </c>
      <c r="E150" s="71" t="s">
        <v>28</v>
      </c>
      <c r="F150" s="73">
        <v>6</v>
      </c>
      <c r="G150" s="73">
        <v>15.78</v>
      </c>
      <c r="H150" s="73">
        <f t="shared" si="2"/>
        <v>94.68</v>
      </c>
    </row>
    <row r="151" spans="1:8">
      <c r="A151" s="70" t="s">
        <v>427</v>
      </c>
      <c r="B151" s="71" t="s">
        <v>89</v>
      </c>
      <c r="C151" s="72" t="s">
        <v>428</v>
      </c>
      <c r="D151" s="71" t="s">
        <v>79</v>
      </c>
      <c r="E151" s="71" t="s">
        <v>28</v>
      </c>
      <c r="F151" s="73">
        <v>2</v>
      </c>
      <c r="G151" s="73">
        <v>30.29</v>
      </c>
      <c r="H151" s="73">
        <f t="shared" si="2"/>
        <v>60.58</v>
      </c>
    </row>
    <row r="152" spans="1:8" ht="36">
      <c r="A152" s="70" t="s">
        <v>429</v>
      </c>
      <c r="B152" s="71" t="s">
        <v>430</v>
      </c>
      <c r="C152" s="72" t="s">
        <v>431</v>
      </c>
      <c r="D152" s="71" t="s">
        <v>39</v>
      </c>
      <c r="E152" s="71" t="s">
        <v>28</v>
      </c>
      <c r="F152" s="73">
        <v>1</v>
      </c>
      <c r="G152" s="73">
        <v>60.58</v>
      </c>
      <c r="H152" s="73">
        <f t="shared" si="2"/>
        <v>60.58</v>
      </c>
    </row>
    <row r="153" spans="1:8" ht="24">
      <c r="A153" s="70" t="s">
        <v>432</v>
      </c>
      <c r="B153" s="71" t="s">
        <v>433</v>
      </c>
      <c r="C153" s="72" t="s">
        <v>434</v>
      </c>
      <c r="D153" s="71" t="s">
        <v>330</v>
      </c>
      <c r="E153" s="71" t="s">
        <v>28</v>
      </c>
      <c r="F153" s="73">
        <v>4</v>
      </c>
      <c r="G153" s="73">
        <v>56.71</v>
      </c>
      <c r="H153" s="73">
        <f t="shared" si="2"/>
        <v>226.84</v>
      </c>
    </row>
    <row r="154" spans="1:8" ht="48">
      <c r="A154" s="70" t="s">
        <v>435</v>
      </c>
      <c r="B154" s="71" t="s">
        <v>436</v>
      </c>
      <c r="C154" s="72" t="s">
        <v>437</v>
      </c>
      <c r="D154" s="71" t="s">
        <v>39</v>
      </c>
      <c r="E154" s="71" t="s">
        <v>28</v>
      </c>
      <c r="F154" s="73">
        <v>4</v>
      </c>
      <c r="G154" s="73">
        <v>962.15</v>
      </c>
      <c r="H154" s="73">
        <f t="shared" si="2"/>
        <v>3848.6</v>
      </c>
    </row>
    <row r="155" spans="1:8" ht="24">
      <c r="A155" s="70" t="s">
        <v>438</v>
      </c>
      <c r="B155" s="71" t="s">
        <v>439</v>
      </c>
      <c r="C155" s="72" t="s">
        <v>440</v>
      </c>
      <c r="D155" s="71" t="s">
        <v>21</v>
      </c>
      <c r="E155" s="71" t="s">
        <v>28</v>
      </c>
      <c r="F155" s="73">
        <v>1</v>
      </c>
      <c r="G155" s="73">
        <v>30.1</v>
      </c>
      <c r="H155" s="73">
        <f t="shared" si="2"/>
        <v>30.1</v>
      </c>
    </row>
    <row r="156" spans="1:8">
      <c r="A156" s="70" t="s">
        <v>441</v>
      </c>
      <c r="B156" s="71" t="s">
        <v>442</v>
      </c>
      <c r="C156" s="72" t="s">
        <v>443</v>
      </c>
      <c r="D156" s="71" t="s">
        <v>21</v>
      </c>
      <c r="E156" s="71" t="s">
        <v>28</v>
      </c>
      <c r="F156" s="73">
        <v>2</v>
      </c>
      <c r="G156" s="73">
        <v>59.88</v>
      </c>
      <c r="H156" s="73">
        <f t="shared" si="2"/>
        <v>119.76</v>
      </c>
    </row>
    <row r="157" spans="1:8" ht="36">
      <c r="A157" s="70" t="s">
        <v>444</v>
      </c>
      <c r="B157" s="71" t="s">
        <v>445</v>
      </c>
      <c r="C157" s="72" t="s">
        <v>446</v>
      </c>
      <c r="D157" s="71" t="s">
        <v>39</v>
      </c>
      <c r="E157" s="71" t="s">
        <v>28</v>
      </c>
      <c r="F157" s="73">
        <v>7</v>
      </c>
      <c r="G157" s="73">
        <v>8.1300000000000008</v>
      </c>
      <c r="H157" s="73">
        <f t="shared" si="2"/>
        <v>56.91</v>
      </c>
    </row>
    <row r="158" spans="1:8" ht="36">
      <c r="A158" s="70" t="s">
        <v>447</v>
      </c>
      <c r="B158" s="71" t="s">
        <v>448</v>
      </c>
      <c r="C158" s="72" t="s">
        <v>449</v>
      </c>
      <c r="D158" s="71" t="s">
        <v>39</v>
      </c>
      <c r="E158" s="71" t="s">
        <v>28</v>
      </c>
      <c r="F158" s="73">
        <v>5</v>
      </c>
      <c r="G158" s="73">
        <v>14.43</v>
      </c>
      <c r="H158" s="73">
        <f t="shared" si="2"/>
        <v>72.150000000000006</v>
      </c>
    </row>
    <row r="159" spans="1:8" ht="36">
      <c r="A159" s="70" t="s">
        <v>450</v>
      </c>
      <c r="B159" s="71" t="s">
        <v>451</v>
      </c>
      <c r="C159" s="72" t="s">
        <v>452</v>
      </c>
      <c r="D159" s="71" t="s">
        <v>39</v>
      </c>
      <c r="E159" s="71" t="s">
        <v>28</v>
      </c>
      <c r="F159" s="73">
        <v>4</v>
      </c>
      <c r="G159" s="73">
        <v>30.23</v>
      </c>
      <c r="H159" s="73">
        <f t="shared" si="2"/>
        <v>120.92</v>
      </c>
    </row>
    <row r="160" spans="1:8" ht="36">
      <c r="A160" s="70" t="s">
        <v>453</v>
      </c>
      <c r="B160" s="71" t="s">
        <v>454</v>
      </c>
      <c r="C160" s="72" t="s">
        <v>455</v>
      </c>
      <c r="D160" s="71" t="s">
        <v>39</v>
      </c>
      <c r="E160" s="71" t="s">
        <v>28</v>
      </c>
      <c r="F160" s="73">
        <v>11</v>
      </c>
      <c r="G160" s="73">
        <v>5.5</v>
      </c>
      <c r="H160" s="73">
        <f t="shared" si="2"/>
        <v>60.5</v>
      </c>
    </row>
    <row r="161" spans="1:8" ht="36">
      <c r="A161" s="70" t="s">
        <v>456</v>
      </c>
      <c r="B161" s="71" t="s">
        <v>457</v>
      </c>
      <c r="C161" s="72" t="s">
        <v>458</v>
      </c>
      <c r="D161" s="71" t="s">
        <v>39</v>
      </c>
      <c r="E161" s="71" t="s">
        <v>28</v>
      </c>
      <c r="F161" s="73">
        <v>6</v>
      </c>
      <c r="G161" s="73">
        <v>9.07</v>
      </c>
      <c r="H161" s="73">
        <f t="shared" si="2"/>
        <v>54.42</v>
      </c>
    </row>
    <row r="162" spans="1:8" ht="36">
      <c r="A162" s="70" t="s">
        <v>459</v>
      </c>
      <c r="B162" s="71" t="s">
        <v>460</v>
      </c>
      <c r="C162" s="72" t="s">
        <v>461</v>
      </c>
      <c r="D162" s="71" t="s">
        <v>39</v>
      </c>
      <c r="E162" s="71" t="s">
        <v>28</v>
      </c>
      <c r="F162" s="73">
        <v>10</v>
      </c>
      <c r="G162" s="73">
        <v>8.58</v>
      </c>
      <c r="H162" s="73">
        <f t="shared" si="2"/>
        <v>85.8</v>
      </c>
    </row>
    <row r="163" spans="1:8" ht="36">
      <c r="A163" s="70" t="s">
        <v>462</v>
      </c>
      <c r="B163" s="71" t="s">
        <v>463</v>
      </c>
      <c r="C163" s="72" t="s">
        <v>464</v>
      </c>
      <c r="D163" s="71" t="s">
        <v>39</v>
      </c>
      <c r="E163" s="71" t="s">
        <v>28</v>
      </c>
      <c r="F163" s="73">
        <v>2</v>
      </c>
      <c r="G163" s="73">
        <v>14.76</v>
      </c>
      <c r="H163" s="73">
        <f t="shared" si="2"/>
        <v>29.52</v>
      </c>
    </row>
    <row r="164" spans="1:8" ht="36">
      <c r="A164" s="70" t="s">
        <v>465</v>
      </c>
      <c r="B164" s="71" t="s">
        <v>466</v>
      </c>
      <c r="C164" s="72" t="s">
        <v>467</v>
      </c>
      <c r="D164" s="71" t="s">
        <v>39</v>
      </c>
      <c r="E164" s="71" t="s">
        <v>28</v>
      </c>
      <c r="F164" s="73">
        <v>1</v>
      </c>
      <c r="G164" s="73">
        <v>19.2</v>
      </c>
      <c r="H164" s="73">
        <f t="shared" si="2"/>
        <v>19.2</v>
      </c>
    </row>
    <row r="165" spans="1:8" ht="36">
      <c r="A165" s="70" t="s">
        <v>468</v>
      </c>
      <c r="B165" s="71" t="s">
        <v>469</v>
      </c>
      <c r="C165" s="72" t="s">
        <v>470</v>
      </c>
      <c r="D165" s="71" t="s">
        <v>39</v>
      </c>
      <c r="E165" s="71" t="s">
        <v>28</v>
      </c>
      <c r="F165" s="73">
        <v>7</v>
      </c>
      <c r="G165" s="73">
        <v>14.9</v>
      </c>
      <c r="H165" s="73">
        <f t="shared" si="2"/>
        <v>104.3</v>
      </c>
    </row>
    <row r="166" spans="1:8" ht="36">
      <c r="A166" s="70" t="s">
        <v>471</v>
      </c>
      <c r="B166" s="71" t="s">
        <v>472</v>
      </c>
      <c r="C166" s="72" t="s">
        <v>473</v>
      </c>
      <c r="D166" s="71" t="s">
        <v>39</v>
      </c>
      <c r="E166" s="71" t="s">
        <v>28</v>
      </c>
      <c r="F166" s="73">
        <v>2</v>
      </c>
      <c r="G166" s="73">
        <v>7.19</v>
      </c>
      <c r="H166" s="73">
        <f t="shared" si="2"/>
        <v>14.38</v>
      </c>
    </row>
    <row r="167" spans="1:8" ht="36">
      <c r="A167" s="70" t="s">
        <v>474</v>
      </c>
      <c r="B167" s="71" t="s">
        <v>475</v>
      </c>
      <c r="C167" s="72" t="s">
        <v>476</v>
      </c>
      <c r="D167" s="71" t="s">
        <v>39</v>
      </c>
      <c r="E167" s="71" t="s">
        <v>28</v>
      </c>
      <c r="F167" s="73">
        <v>3</v>
      </c>
      <c r="G167" s="73">
        <v>11.87</v>
      </c>
      <c r="H167" s="73">
        <f t="shared" si="2"/>
        <v>35.61</v>
      </c>
    </row>
    <row r="168" spans="1:8" ht="24">
      <c r="A168" s="70" t="s">
        <v>477</v>
      </c>
      <c r="B168" s="71" t="s">
        <v>89</v>
      </c>
      <c r="C168" s="72" t="s">
        <v>478</v>
      </c>
      <c r="D168" s="71" t="s">
        <v>57</v>
      </c>
      <c r="E168" s="71" t="s">
        <v>28</v>
      </c>
      <c r="F168" s="73">
        <v>3</v>
      </c>
      <c r="G168" s="73">
        <v>36.799999999999997</v>
      </c>
      <c r="H168" s="73">
        <f t="shared" si="2"/>
        <v>110.4</v>
      </c>
    </row>
    <row r="169" spans="1:8" ht="24">
      <c r="A169" s="70" t="s">
        <v>479</v>
      </c>
      <c r="B169" s="71" t="s">
        <v>89</v>
      </c>
      <c r="C169" s="72" t="s">
        <v>480</v>
      </c>
      <c r="D169" s="71" t="s">
        <v>79</v>
      </c>
      <c r="E169" s="71" t="s">
        <v>28</v>
      </c>
      <c r="F169" s="73">
        <v>2</v>
      </c>
      <c r="G169" s="73">
        <v>43.68</v>
      </c>
      <c r="H169" s="73">
        <f t="shared" si="2"/>
        <v>87.36</v>
      </c>
    </row>
    <row r="170" spans="1:8" ht="36">
      <c r="A170" s="70" t="s">
        <v>481</v>
      </c>
      <c r="B170" s="71" t="s">
        <v>482</v>
      </c>
      <c r="C170" s="72" t="s">
        <v>483</v>
      </c>
      <c r="D170" s="71" t="s">
        <v>39</v>
      </c>
      <c r="E170" s="71" t="s">
        <v>28</v>
      </c>
      <c r="F170" s="73">
        <v>1</v>
      </c>
      <c r="G170" s="73">
        <v>36.700000000000003</v>
      </c>
      <c r="H170" s="73">
        <f t="shared" si="2"/>
        <v>36.700000000000003</v>
      </c>
    </row>
    <row r="171" spans="1:8" ht="24">
      <c r="A171" s="70" t="s">
        <v>484</v>
      </c>
      <c r="B171" s="71" t="s">
        <v>89</v>
      </c>
      <c r="C171" s="72" t="s">
        <v>485</v>
      </c>
      <c r="D171" s="71" t="s">
        <v>89</v>
      </c>
      <c r="E171" s="71" t="s">
        <v>28</v>
      </c>
      <c r="F171" s="73">
        <v>7</v>
      </c>
      <c r="G171" s="73">
        <v>13.66</v>
      </c>
      <c r="H171" s="73">
        <f t="shared" si="2"/>
        <v>95.62</v>
      </c>
    </row>
    <row r="172" spans="1:8" ht="24">
      <c r="A172" s="70" t="s">
        <v>486</v>
      </c>
      <c r="B172" s="71" t="s">
        <v>487</v>
      </c>
      <c r="C172" s="72" t="s">
        <v>488</v>
      </c>
      <c r="D172" s="71" t="s">
        <v>89</v>
      </c>
      <c r="E172" s="71" t="s">
        <v>90</v>
      </c>
      <c r="F172" s="73">
        <v>1</v>
      </c>
      <c r="G172" s="73">
        <v>16.100000000000001</v>
      </c>
      <c r="H172" s="73">
        <f t="shared" si="2"/>
        <v>16.100000000000001</v>
      </c>
    </row>
    <row r="173" spans="1:8" ht="36">
      <c r="A173" s="70" t="s">
        <v>489</v>
      </c>
      <c r="B173" s="71" t="s">
        <v>490</v>
      </c>
      <c r="C173" s="72" t="s">
        <v>491</v>
      </c>
      <c r="D173" s="71" t="s">
        <v>32</v>
      </c>
      <c r="E173" s="71" t="s">
        <v>90</v>
      </c>
      <c r="F173" s="73">
        <v>1</v>
      </c>
      <c r="G173" s="73">
        <v>3386.36</v>
      </c>
      <c r="H173" s="73">
        <f t="shared" si="2"/>
        <v>3386.36</v>
      </c>
    </row>
    <row r="174" spans="1:8" ht="24">
      <c r="A174" s="70" t="s">
        <v>492</v>
      </c>
      <c r="B174" s="71" t="s">
        <v>493</v>
      </c>
      <c r="C174" s="72" t="s">
        <v>494</v>
      </c>
      <c r="D174" s="71" t="s">
        <v>21</v>
      </c>
      <c r="E174" s="71" t="s">
        <v>28</v>
      </c>
      <c r="F174" s="73">
        <v>1</v>
      </c>
      <c r="G174" s="73">
        <v>1615.3</v>
      </c>
      <c r="H174" s="73">
        <f t="shared" si="2"/>
        <v>1615.3</v>
      </c>
    </row>
    <row r="175" spans="1:8" ht="24">
      <c r="A175" s="70" t="s">
        <v>495</v>
      </c>
      <c r="B175" s="71" t="s">
        <v>496</v>
      </c>
      <c r="C175" s="72" t="s">
        <v>497</v>
      </c>
      <c r="D175" s="71" t="s">
        <v>57</v>
      </c>
      <c r="E175" s="71" t="s">
        <v>90</v>
      </c>
      <c r="F175" s="73">
        <v>6</v>
      </c>
      <c r="G175" s="73">
        <v>9.4</v>
      </c>
      <c r="H175" s="73">
        <f t="shared" si="2"/>
        <v>56.4</v>
      </c>
    </row>
    <row r="176" spans="1:8" ht="24">
      <c r="A176" s="70" t="s">
        <v>498</v>
      </c>
      <c r="B176" s="71" t="s">
        <v>499</v>
      </c>
      <c r="C176" s="72" t="s">
        <v>500</v>
      </c>
      <c r="D176" s="71" t="s">
        <v>32</v>
      </c>
      <c r="E176" s="71" t="s">
        <v>28</v>
      </c>
      <c r="F176" s="73">
        <v>1</v>
      </c>
      <c r="G176" s="73">
        <v>2929.31</v>
      </c>
      <c r="H176" s="73">
        <f t="shared" si="2"/>
        <v>2929.31</v>
      </c>
    </row>
    <row r="177" spans="1:10">
      <c r="A177" s="70" t="s">
        <v>501</v>
      </c>
      <c r="B177" s="71" t="s">
        <v>502</v>
      </c>
      <c r="C177" s="72" t="s">
        <v>503</v>
      </c>
      <c r="D177" s="71" t="s">
        <v>504</v>
      </c>
      <c r="E177" s="71" t="s">
        <v>154</v>
      </c>
      <c r="F177" s="73">
        <v>22</v>
      </c>
      <c r="G177" s="73">
        <v>8.68</v>
      </c>
      <c r="H177" s="73">
        <f t="shared" si="2"/>
        <v>190.96</v>
      </c>
    </row>
    <row r="178" spans="1:10" ht="12.5" thickBot="1">
      <c r="A178" s="70" t="s">
        <v>505</v>
      </c>
      <c r="B178" s="71" t="s">
        <v>506</v>
      </c>
      <c r="C178" s="72" t="s">
        <v>507</v>
      </c>
      <c r="D178" s="71" t="s">
        <v>21</v>
      </c>
      <c r="E178" s="71" t="s">
        <v>28</v>
      </c>
      <c r="F178" s="73">
        <v>3</v>
      </c>
      <c r="G178" s="73">
        <v>26.71</v>
      </c>
      <c r="H178" s="73">
        <f t="shared" si="2"/>
        <v>80.13</v>
      </c>
    </row>
    <row r="179" spans="1:10" ht="12.5" thickBot="1">
      <c r="A179" s="78" t="s">
        <v>508</v>
      </c>
      <c r="B179" s="79" t="s">
        <v>509</v>
      </c>
      <c r="C179" s="79"/>
      <c r="D179" s="79"/>
      <c r="E179" s="79"/>
      <c r="F179" s="79"/>
      <c r="G179" s="79"/>
      <c r="H179" s="80">
        <f>SUM(H180:H183)</f>
        <v>4004.28</v>
      </c>
    </row>
    <row r="180" spans="1:10" ht="36">
      <c r="A180" s="70" t="s">
        <v>510</v>
      </c>
      <c r="B180" s="71" t="s">
        <v>511</v>
      </c>
      <c r="C180" s="72" t="s">
        <v>512</v>
      </c>
      <c r="D180" s="71" t="s">
        <v>39</v>
      </c>
      <c r="E180" s="71" t="s">
        <v>28</v>
      </c>
      <c r="F180" s="73">
        <v>1</v>
      </c>
      <c r="G180" s="73">
        <v>816.71</v>
      </c>
      <c r="H180" s="73">
        <f t="shared" si="2"/>
        <v>816.71</v>
      </c>
    </row>
    <row r="181" spans="1:10" ht="36">
      <c r="A181" s="70" t="s">
        <v>513</v>
      </c>
      <c r="B181" s="71" t="s">
        <v>514</v>
      </c>
      <c r="C181" s="72" t="s">
        <v>515</v>
      </c>
      <c r="D181" s="71" t="s">
        <v>39</v>
      </c>
      <c r="E181" s="71" t="s">
        <v>28</v>
      </c>
      <c r="F181" s="73">
        <v>4</v>
      </c>
      <c r="G181" s="73">
        <v>491.93</v>
      </c>
      <c r="H181" s="73">
        <f t="shared" si="2"/>
        <v>1967.72</v>
      </c>
    </row>
    <row r="182" spans="1:10" ht="24">
      <c r="A182" s="70" t="s">
        <v>516</v>
      </c>
      <c r="B182" s="71" t="s">
        <v>517</v>
      </c>
      <c r="C182" s="72" t="s">
        <v>518</v>
      </c>
      <c r="D182" s="71" t="s">
        <v>39</v>
      </c>
      <c r="E182" s="71" t="s">
        <v>28</v>
      </c>
      <c r="F182" s="73">
        <v>1</v>
      </c>
      <c r="G182" s="73">
        <v>607.02</v>
      </c>
      <c r="H182" s="73">
        <f t="shared" si="2"/>
        <v>607.02</v>
      </c>
    </row>
    <row r="183" spans="1:10" ht="24.5" thickBot="1">
      <c r="A183" s="70" t="s">
        <v>519</v>
      </c>
      <c r="B183" s="71" t="s">
        <v>520</v>
      </c>
      <c r="C183" s="72" t="s">
        <v>521</v>
      </c>
      <c r="D183" s="71" t="s">
        <v>89</v>
      </c>
      <c r="E183" s="71" t="s">
        <v>522</v>
      </c>
      <c r="F183" s="73">
        <v>1</v>
      </c>
      <c r="G183" s="73">
        <v>612.83000000000004</v>
      </c>
      <c r="H183" s="73">
        <f t="shared" si="2"/>
        <v>612.83000000000004</v>
      </c>
    </row>
    <row r="184" spans="1:10" ht="12.5" thickBot="1">
      <c r="A184" s="78" t="s">
        <v>523</v>
      </c>
      <c r="B184" s="79" t="s">
        <v>524</v>
      </c>
      <c r="C184" s="79"/>
      <c r="D184" s="79"/>
      <c r="E184" s="79"/>
      <c r="F184" s="79"/>
      <c r="G184" s="79"/>
      <c r="H184" s="80">
        <f>SUM(H185:H186)</f>
        <v>17152.66</v>
      </c>
    </row>
    <row r="185" spans="1:10" ht="36">
      <c r="A185" s="70" t="s">
        <v>525</v>
      </c>
      <c r="B185" s="71" t="s">
        <v>526</v>
      </c>
      <c r="C185" s="72" t="s">
        <v>527</v>
      </c>
      <c r="D185" s="71" t="s">
        <v>32</v>
      </c>
      <c r="E185" s="71" t="s">
        <v>28</v>
      </c>
      <c r="F185" s="73">
        <v>7</v>
      </c>
      <c r="G185" s="73">
        <f>Composição!H2864</f>
        <v>1222.5729480000002</v>
      </c>
      <c r="H185" s="73">
        <f t="shared" si="2"/>
        <v>8558.01</v>
      </c>
    </row>
    <row r="186" spans="1:10" ht="36.5" thickBot="1">
      <c r="A186" s="70" t="s">
        <v>528</v>
      </c>
      <c r="B186" s="71" t="s">
        <v>529</v>
      </c>
      <c r="C186" s="72" t="s">
        <v>530</v>
      </c>
      <c r="D186" s="71" t="s">
        <v>39</v>
      </c>
      <c r="E186" s="71" t="s">
        <v>28</v>
      </c>
      <c r="F186" s="73">
        <v>7</v>
      </c>
      <c r="G186" s="73">
        <f>Composição!H2875</f>
        <v>1227.8071439999999</v>
      </c>
      <c r="H186" s="73">
        <f t="shared" si="2"/>
        <v>8594.65</v>
      </c>
    </row>
    <row r="187" spans="1:10" ht="12.5" thickBot="1">
      <c r="A187" s="78" t="s">
        <v>531</v>
      </c>
      <c r="B187" s="79" t="s">
        <v>532</v>
      </c>
      <c r="C187" s="79"/>
      <c r="D187" s="79"/>
      <c r="E187" s="79"/>
      <c r="F187" s="79"/>
      <c r="G187" s="79"/>
      <c r="H187" s="80">
        <f>SUM(H188)</f>
        <v>110.14</v>
      </c>
    </row>
    <row r="188" spans="1:10" ht="24">
      <c r="A188" s="70" t="s">
        <v>533</v>
      </c>
      <c r="B188" s="71" t="s">
        <v>534</v>
      </c>
      <c r="C188" s="72" t="s">
        <v>535</v>
      </c>
      <c r="D188" s="71" t="s">
        <v>536</v>
      </c>
      <c r="E188" s="71" t="s">
        <v>22</v>
      </c>
      <c r="F188" s="73">
        <v>117.17</v>
      </c>
      <c r="G188" s="73">
        <v>0.94</v>
      </c>
      <c r="H188" s="73">
        <f t="shared" si="2"/>
        <v>110.14</v>
      </c>
    </row>
    <row r="189" spans="1:10" ht="12.5" thickBot="1">
      <c r="A189" s="81"/>
      <c r="B189" s="82"/>
      <c r="C189" s="83"/>
      <c r="D189" s="82"/>
      <c r="E189" s="82"/>
      <c r="F189" s="84"/>
      <c r="G189" s="84"/>
      <c r="H189" s="84"/>
    </row>
    <row r="190" spans="1:10" ht="15" customHeight="1">
      <c r="A190" s="133"/>
      <c r="B190" s="134"/>
      <c r="C190" s="134"/>
      <c r="D190" s="134"/>
      <c r="E190" s="134"/>
      <c r="F190" s="135" t="s">
        <v>537</v>
      </c>
      <c r="G190" s="135"/>
      <c r="H190" s="139">
        <f>H192/1.2522</f>
        <v>268858.4331576426</v>
      </c>
      <c r="I190" s="136">
        <v>299271.78000000003</v>
      </c>
      <c r="J190" s="86">
        <f>H190-I190</f>
        <v>-30413.346842357423</v>
      </c>
    </row>
    <row r="191" spans="1:10" ht="15" customHeight="1">
      <c r="A191" s="85"/>
      <c r="B191" s="56"/>
      <c r="C191" s="56"/>
      <c r="D191" s="56"/>
      <c r="E191" s="56"/>
      <c r="F191" s="57" t="s">
        <v>538</v>
      </c>
      <c r="G191" s="57"/>
      <c r="H191" s="140">
        <f>H190*0.2522</f>
        <v>67806.096842357452</v>
      </c>
      <c r="I191" s="137">
        <v>75479.149999999994</v>
      </c>
    </row>
    <row r="192" spans="1:10" ht="15" customHeight="1" thickBot="1">
      <c r="A192" s="130"/>
      <c r="B192" s="131"/>
      <c r="C192" s="131"/>
      <c r="D192" s="131"/>
      <c r="E192" s="131"/>
      <c r="F192" s="132" t="s">
        <v>539</v>
      </c>
      <c r="G192" s="132"/>
      <c r="H192" s="141">
        <f>SUM(H14:H189)/2</f>
        <v>336664.53000000009</v>
      </c>
      <c r="I192" s="138">
        <v>374750.93</v>
      </c>
    </row>
    <row r="196" spans="2:8" ht="12.5" thickBot="1"/>
    <row r="197" spans="2:8" ht="12.5" thickBot="1">
      <c r="B197" s="127" t="str">
        <f>[1]!VExtenso(H192)</f>
        <v>trezentos e trinta e seis mil, seiscentos e sessenta e quatro reais e cinquenta e três centavos</v>
      </c>
      <c r="C197" s="128"/>
      <c r="D197" s="128"/>
      <c r="E197" s="128"/>
      <c r="F197" s="128"/>
      <c r="G197" s="129"/>
    </row>
    <row r="198" spans="2:8">
      <c r="B198" s="58"/>
      <c r="C198" s="58"/>
      <c r="D198" s="58"/>
      <c r="E198" s="58"/>
      <c r="F198" s="58"/>
      <c r="G198" s="58"/>
      <c r="H198" s="58"/>
    </row>
    <row r="199" spans="2:8">
      <c r="B199" s="142"/>
      <c r="C199" s="142"/>
      <c r="D199" s="142"/>
      <c r="E199" s="142"/>
      <c r="F199" s="142"/>
      <c r="G199" s="142"/>
      <c r="H199" s="142"/>
    </row>
    <row r="200" spans="2:8">
      <c r="B200" s="142"/>
      <c r="C200" s="142"/>
      <c r="D200" s="142"/>
      <c r="E200" s="142"/>
      <c r="F200" s="142"/>
      <c r="G200" s="142"/>
      <c r="H200" s="142"/>
    </row>
    <row r="201" spans="2:8">
      <c r="B201" s="142"/>
      <c r="C201" s="142"/>
      <c r="D201" s="142"/>
      <c r="E201" s="142"/>
      <c r="F201" s="142"/>
      <c r="G201" s="142"/>
      <c r="H201" s="142"/>
    </row>
    <row r="202" spans="2:8">
      <c r="B202" s="142"/>
      <c r="C202" s="142"/>
      <c r="D202" s="142"/>
      <c r="E202" s="142"/>
      <c r="F202" s="142"/>
      <c r="G202" s="142"/>
      <c r="H202" s="142"/>
    </row>
    <row r="203" spans="2:8">
      <c r="B203" s="59" t="s">
        <v>1597</v>
      </c>
      <c r="C203" s="59"/>
      <c r="D203" s="59"/>
      <c r="E203" s="59"/>
      <c r="F203" s="59"/>
      <c r="G203" s="59"/>
      <c r="H203" s="59"/>
    </row>
    <row r="204" spans="2:8">
      <c r="B204" s="60"/>
      <c r="C204" s="60"/>
      <c r="D204" s="60"/>
      <c r="E204" s="60"/>
      <c r="F204" s="60"/>
      <c r="G204" s="60"/>
      <c r="H204" s="60"/>
    </row>
  </sheetData>
  <mergeCells count="36">
    <mergeCell ref="A1:H1"/>
    <mergeCell ref="A2:H2"/>
    <mergeCell ref="B197:G197"/>
    <mergeCell ref="A4:H4"/>
    <mergeCell ref="A5:H5"/>
    <mergeCell ref="A6:H6"/>
    <mergeCell ref="A7:H7"/>
    <mergeCell ref="A8:H8"/>
    <mergeCell ref="A9:H9"/>
    <mergeCell ref="A10:H10"/>
    <mergeCell ref="A11:H11"/>
    <mergeCell ref="A12:H12"/>
    <mergeCell ref="B14:G14"/>
    <mergeCell ref="B19:G19"/>
    <mergeCell ref="B24:G24"/>
    <mergeCell ref="B29:G29"/>
    <mergeCell ref="B43:G43"/>
    <mergeCell ref="B46:G46"/>
    <mergeCell ref="B50:G50"/>
    <mergeCell ref="B53:G53"/>
    <mergeCell ref="B58:G58"/>
    <mergeCell ref="B64:G64"/>
    <mergeCell ref="B69:G69"/>
    <mergeCell ref="B73:G73"/>
    <mergeCell ref="B117:G117"/>
    <mergeCell ref="B123:G123"/>
    <mergeCell ref="B145:G145"/>
    <mergeCell ref="B179:G179"/>
    <mergeCell ref="B198:H198"/>
    <mergeCell ref="B203:H203"/>
    <mergeCell ref="B204:H204"/>
    <mergeCell ref="B184:G184"/>
    <mergeCell ref="B187:G187"/>
    <mergeCell ref="F190:G190"/>
    <mergeCell ref="F191:G191"/>
    <mergeCell ref="F192:G192"/>
  </mergeCells>
  <phoneticPr fontId="20" type="noConversion"/>
  <printOptions horizontalCentered="1"/>
  <pageMargins left="0.39370078740157483" right="0.39370078740157483" top="0.98425196850393704" bottom="0.98425196850393704" header="0.31496062992125984" footer="0.31496062992125984"/>
  <pageSetup paperSize="9" scale="70" firstPageNumber="0" orientation="portrait" horizontalDpi="300" verticalDpi="300" r:id="rId1"/>
  <headerFooter>
    <oddHeader>&amp;L&amp;G</oddHeader>
    <oddFooter>&amp;CPágina: &amp;P de &amp;N&amp;R&amp;G</oddFooter>
  </headerFooter>
  <rowBreaks count="3" manualBreakCount="3">
    <brk id="52" max="7" man="1"/>
    <brk id="116" max="7" man="1"/>
    <brk id="144" max="7" man="1"/>
  </rowBreaks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55"/>
  <sheetViews>
    <sheetView showGridLines="0" view="pageBreakPreview" zoomScale="115" zoomScaleNormal="100" zoomScaleSheetLayoutView="115" zoomScalePageLayoutView="60" workbookViewId="0">
      <selection activeCell="A52" sqref="A13:XFD52"/>
    </sheetView>
  </sheetViews>
  <sheetFormatPr defaultRowHeight="13"/>
  <cols>
    <col min="1" max="1" width="7.453125" style="48" customWidth="1"/>
    <col min="2" max="2" width="32.81640625" style="48" customWidth="1"/>
    <col min="3" max="6" width="15.26953125" style="48" customWidth="1"/>
    <col min="7" max="1013" width="8.7265625" style="48" customWidth="1"/>
    <col min="1014" max="1023" width="11.54296875" style="48"/>
    <col min="1024" max="16384" width="8.7265625" style="48"/>
  </cols>
  <sheetData>
    <row r="1" spans="1:6" s="52" customFormat="1" ht="14.5">
      <c r="A1" s="63" t="s">
        <v>1593</v>
      </c>
      <c r="B1" s="64"/>
      <c r="C1" s="64"/>
      <c r="D1" s="64"/>
      <c r="E1" s="64"/>
      <c r="F1" s="65"/>
    </row>
    <row r="2" spans="1:6" s="52" customFormat="1" ht="15" thickBot="1">
      <c r="A2" s="66" t="s">
        <v>1594</v>
      </c>
      <c r="B2" s="67"/>
      <c r="C2" s="67"/>
      <c r="D2" s="67"/>
      <c r="E2" s="67"/>
      <c r="F2" s="68"/>
    </row>
    <row r="3" spans="1:6" s="52" customFormat="1" ht="9.5" customHeight="1">
      <c r="A3" s="143"/>
      <c r="B3" s="143"/>
      <c r="C3" s="143"/>
      <c r="D3" s="143"/>
      <c r="E3" s="143"/>
      <c r="F3" s="143"/>
    </row>
    <row r="4" spans="1:6" ht="12.75" customHeight="1">
      <c r="A4" s="47" t="s">
        <v>0</v>
      </c>
      <c r="B4" s="47"/>
      <c r="C4" s="47"/>
      <c r="D4" s="47"/>
      <c r="E4" s="47"/>
      <c r="F4" s="47"/>
    </row>
    <row r="5" spans="1:6" ht="12.75" customHeight="1">
      <c r="A5" s="49" t="s">
        <v>1</v>
      </c>
      <c r="B5" s="49"/>
      <c r="C5" s="49"/>
      <c r="D5" s="49"/>
      <c r="E5" s="49"/>
      <c r="F5" s="49"/>
    </row>
    <row r="6" spans="1:6" ht="12.75" customHeight="1">
      <c r="A6" s="49" t="s">
        <v>2</v>
      </c>
      <c r="B6" s="49"/>
      <c r="C6" s="49"/>
      <c r="D6" s="49"/>
      <c r="E6" s="49"/>
      <c r="F6" s="49"/>
    </row>
    <row r="7" spans="1:6" ht="12.75" customHeight="1">
      <c r="A7" s="49" t="s">
        <v>540</v>
      </c>
      <c r="B7" s="49"/>
      <c r="C7" s="49"/>
      <c r="D7" s="49"/>
      <c r="E7" s="49"/>
      <c r="F7" s="49"/>
    </row>
    <row r="8" spans="1:6" ht="12.75" customHeight="1">
      <c r="A8" s="50" t="s">
        <v>5</v>
      </c>
      <c r="B8" s="50"/>
      <c r="C8" s="50"/>
      <c r="D8" s="50"/>
      <c r="E8" s="50"/>
      <c r="F8" s="50"/>
    </row>
    <row r="9" spans="1:6" ht="12.75" customHeight="1">
      <c r="A9" s="50" t="s">
        <v>6</v>
      </c>
      <c r="B9" s="50"/>
      <c r="C9" s="50"/>
      <c r="D9" s="50"/>
      <c r="E9" s="50"/>
      <c r="F9" s="50"/>
    </row>
    <row r="10" spans="1:6" ht="12.75" customHeight="1">
      <c r="A10" s="50" t="s">
        <v>1592</v>
      </c>
      <c r="B10" s="50"/>
      <c r="C10" s="50"/>
      <c r="D10" s="50"/>
      <c r="E10" s="50"/>
      <c r="F10" s="50"/>
    </row>
    <row r="11" spans="1:6" ht="12.75" customHeight="1">
      <c r="A11" s="50" t="s">
        <v>541</v>
      </c>
      <c r="B11" s="50" t="s">
        <v>542</v>
      </c>
      <c r="C11" s="50"/>
      <c r="D11" s="50"/>
      <c r="E11" s="50"/>
      <c r="F11" s="50"/>
    </row>
    <row r="12" spans="1:6" ht="17.149999999999999" customHeight="1">
      <c r="A12" s="145" t="s">
        <v>8</v>
      </c>
      <c r="B12" s="145" t="s">
        <v>10</v>
      </c>
      <c r="C12" s="145" t="s">
        <v>543</v>
      </c>
      <c r="D12" s="145" t="s">
        <v>544</v>
      </c>
      <c r="E12" s="145" t="s">
        <v>545</v>
      </c>
      <c r="F12" s="146" t="s">
        <v>546</v>
      </c>
    </row>
    <row r="13" spans="1:6" s="52" customFormat="1" ht="15" customHeight="1" thickBot="1">
      <c r="A13" s="88" t="s">
        <v>16</v>
      </c>
      <c r="B13" s="88" t="s">
        <v>17</v>
      </c>
      <c r="C13" s="149">
        <f>F14</f>
        <v>4481.1499999999996</v>
      </c>
      <c r="D13" s="150">
        <v>1</v>
      </c>
      <c r="E13" s="150"/>
      <c r="F13" s="151">
        <v>100</v>
      </c>
    </row>
    <row r="14" spans="1:6" s="52" customFormat="1" ht="15" customHeight="1" thickTop="1">
      <c r="A14" s="88"/>
      <c r="B14" s="88"/>
      <c r="C14" s="149"/>
      <c r="D14" s="152">
        <f>$C13*D13</f>
        <v>4481.1499999999996</v>
      </c>
      <c r="E14" s="153">
        <f>$C13*E13</f>
        <v>0</v>
      </c>
      <c r="F14" s="55">
        <f>'Planilha Orçamentária'!H14</f>
        <v>4481.1499999999996</v>
      </c>
    </row>
    <row r="15" spans="1:6" s="52" customFormat="1" ht="15" customHeight="1" thickBot="1">
      <c r="A15" s="88" t="s">
        <v>34</v>
      </c>
      <c r="B15" s="88" t="s">
        <v>35</v>
      </c>
      <c r="C15" s="149">
        <f>F16</f>
        <v>39681.72</v>
      </c>
      <c r="D15" s="150">
        <v>0.5</v>
      </c>
      <c r="E15" s="150">
        <v>0.5</v>
      </c>
      <c r="F15" s="151">
        <v>100</v>
      </c>
    </row>
    <row r="16" spans="1:6" s="52" customFormat="1" ht="15" customHeight="1" thickTop="1">
      <c r="A16" s="88"/>
      <c r="B16" s="88"/>
      <c r="C16" s="149"/>
      <c r="D16" s="154">
        <f>$C15*D15</f>
        <v>19840.86</v>
      </c>
      <c r="E16" s="155">
        <f>$C15*E15</f>
        <v>19840.86</v>
      </c>
      <c r="F16" s="55">
        <f>'Planilha Orçamentária'!H19</f>
        <v>39681.72</v>
      </c>
    </row>
    <row r="17" spans="1:6" s="52" customFormat="1" ht="15" customHeight="1" thickBot="1">
      <c r="A17" s="88" t="s">
        <v>52</v>
      </c>
      <c r="B17" s="88" t="s">
        <v>53</v>
      </c>
      <c r="C17" s="149">
        <f>F18</f>
        <v>7606.7800000000007</v>
      </c>
      <c r="D17" s="150">
        <v>1</v>
      </c>
      <c r="E17" s="156"/>
      <c r="F17" s="151">
        <v>100</v>
      </c>
    </row>
    <row r="18" spans="1:6" s="52" customFormat="1" ht="15" customHeight="1" thickTop="1">
      <c r="A18" s="88"/>
      <c r="B18" s="88"/>
      <c r="C18" s="149"/>
      <c r="D18" s="152">
        <f>$C17*D17</f>
        <v>7606.7800000000007</v>
      </c>
      <c r="E18" s="153">
        <f>$C17*E17</f>
        <v>0</v>
      </c>
      <c r="F18" s="55">
        <f>'Planilha Orçamentária'!H24</f>
        <v>7606.7800000000007</v>
      </c>
    </row>
    <row r="19" spans="1:6" s="52" customFormat="1" ht="15" customHeight="1" thickBot="1">
      <c r="A19" s="88" t="s">
        <v>68</v>
      </c>
      <c r="B19" s="88" t="s">
        <v>69</v>
      </c>
      <c r="C19" s="149">
        <f>F20</f>
        <v>9041.3000000000011</v>
      </c>
      <c r="D19" s="150">
        <v>1</v>
      </c>
      <c r="E19" s="157"/>
      <c r="F19" s="151">
        <v>100</v>
      </c>
    </row>
    <row r="20" spans="1:6" s="52" customFormat="1" ht="15" customHeight="1" thickTop="1">
      <c r="A20" s="88"/>
      <c r="B20" s="88"/>
      <c r="C20" s="149"/>
      <c r="D20" s="152">
        <f>$C19*D19</f>
        <v>9041.3000000000011</v>
      </c>
      <c r="E20" s="153">
        <f>$C19*E19</f>
        <v>0</v>
      </c>
      <c r="F20" s="55">
        <f>'Planilha Orçamentária'!H29</f>
        <v>9041.3000000000011</v>
      </c>
    </row>
    <row r="21" spans="1:6" s="52" customFormat="1" ht="15" customHeight="1" thickBot="1">
      <c r="A21" s="88" t="s">
        <v>113</v>
      </c>
      <c r="B21" s="88" t="s">
        <v>114</v>
      </c>
      <c r="C21" s="149">
        <f>F22</f>
        <v>70415.41</v>
      </c>
      <c r="D21" s="150">
        <v>1</v>
      </c>
      <c r="E21" s="157"/>
      <c r="F21" s="151">
        <v>100</v>
      </c>
    </row>
    <row r="22" spans="1:6" s="52" customFormat="1" ht="15" customHeight="1" thickTop="1">
      <c r="A22" s="88"/>
      <c r="B22" s="88"/>
      <c r="C22" s="149"/>
      <c r="D22" s="152">
        <f>$C21*D21</f>
        <v>70415.41</v>
      </c>
      <c r="E22" s="153">
        <f>$C21*E21</f>
        <v>0</v>
      </c>
      <c r="F22" s="55">
        <f>'Planilha Orçamentária'!H43</f>
        <v>70415.41</v>
      </c>
    </row>
    <row r="23" spans="1:6" s="52" customFormat="1" ht="15" customHeight="1" thickBot="1">
      <c r="A23" s="88" t="s">
        <v>121</v>
      </c>
      <c r="B23" s="88" t="s">
        <v>122</v>
      </c>
      <c r="C23" s="149">
        <f>F24</f>
        <v>8573.17</v>
      </c>
      <c r="D23" s="150">
        <v>1</v>
      </c>
      <c r="E23" s="157"/>
      <c r="F23" s="151">
        <v>100</v>
      </c>
    </row>
    <row r="24" spans="1:6" s="52" customFormat="1" ht="15" customHeight="1" thickTop="1">
      <c r="A24" s="88"/>
      <c r="B24" s="88"/>
      <c r="C24" s="149"/>
      <c r="D24" s="152">
        <f>$C23*D23</f>
        <v>8573.17</v>
      </c>
      <c r="E24" s="153">
        <f>$C23*E23</f>
        <v>0</v>
      </c>
      <c r="F24" s="55">
        <f>'Planilha Orçamentária'!H46</f>
        <v>8573.17</v>
      </c>
    </row>
    <row r="25" spans="1:6" s="52" customFormat="1" ht="15" customHeight="1" thickBot="1">
      <c r="A25" s="88" t="s">
        <v>132</v>
      </c>
      <c r="B25" s="88" t="s">
        <v>133</v>
      </c>
      <c r="C25" s="149">
        <f>F26</f>
        <v>41240.200000000004</v>
      </c>
      <c r="D25" s="150">
        <v>0.25</v>
      </c>
      <c r="E25" s="150">
        <v>0.75</v>
      </c>
      <c r="F25" s="151">
        <v>100</v>
      </c>
    </row>
    <row r="26" spans="1:6" s="52" customFormat="1" ht="15" customHeight="1" thickTop="1">
      <c r="A26" s="88"/>
      <c r="B26" s="88"/>
      <c r="C26" s="149"/>
      <c r="D26" s="154">
        <f>$C25*D25</f>
        <v>10310.050000000001</v>
      </c>
      <c r="E26" s="155">
        <f>$C25*E25</f>
        <v>30930.15</v>
      </c>
      <c r="F26" s="55">
        <f>'Planilha Orçamentária'!H50</f>
        <v>41240.200000000004</v>
      </c>
    </row>
    <row r="27" spans="1:6" s="52" customFormat="1" ht="15" customHeight="1" thickBot="1">
      <c r="A27" s="88" t="s">
        <v>140</v>
      </c>
      <c r="B27" s="88" t="s">
        <v>141</v>
      </c>
      <c r="C27" s="149">
        <f>F28</f>
        <v>20592.400000000001</v>
      </c>
      <c r="D27" s="156"/>
      <c r="E27" s="150">
        <v>1</v>
      </c>
      <c r="F27" s="151">
        <v>100</v>
      </c>
    </row>
    <row r="28" spans="1:6" s="52" customFormat="1" ht="15" customHeight="1" thickTop="1">
      <c r="A28" s="88"/>
      <c r="B28" s="88"/>
      <c r="C28" s="149"/>
      <c r="D28" s="153">
        <f>$C27*D27</f>
        <v>0</v>
      </c>
      <c r="E28" s="152">
        <f>$C27*E27</f>
        <v>20592.400000000001</v>
      </c>
      <c r="F28" s="55">
        <f>'Planilha Orçamentária'!H53</f>
        <v>20592.400000000001</v>
      </c>
    </row>
    <row r="29" spans="1:6" s="52" customFormat="1" ht="15" customHeight="1" thickBot="1">
      <c r="A29" s="88" t="s">
        <v>155</v>
      </c>
      <c r="B29" s="88" t="s">
        <v>156</v>
      </c>
      <c r="C29" s="149">
        <f>F30</f>
        <v>23329.85</v>
      </c>
      <c r="D29" s="158"/>
      <c r="E29" s="150">
        <v>1</v>
      </c>
      <c r="F29" s="151">
        <v>100</v>
      </c>
    </row>
    <row r="30" spans="1:6" s="52" customFormat="1" ht="15" customHeight="1" thickTop="1">
      <c r="A30" s="88"/>
      <c r="B30" s="88"/>
      <c r="C30" s="149"/>
      <c r="D30" s="153">
        <f>$C29*D29</f>
        <v>0</v>
      </c>
      <c r="E30" s="152">
        <f>$C29*E29</f>
        <v>23329.85</v>
      </c>
      <c r="F30" s="55">
        <f>'Planilha Orçamentária'!H58</f>
        <v>23329.85</v>
      </c>
    </row>
    <row r="31" spans="1:6" s="52" customFormat="1" ht="15" customHeight="1" thickBot="1">
      <c r="A31" s="88" t="s">
        <v>174</v>
      </c>
      <c r="B31" s="88" t="s">
        <v>175</v>
      </c>
      <c r="C31" s="149">
        <f>F32</f>
        <v>14313.18</v>
      </c>
      <c r="D31" s="150">
        <v>0.2</v>
      </c>
      <c r="E31" s="150">
        <v>0.8</v>
      </c>
      <c r="F31" s="151">
        <v>100</v>
      </c>
    </row>
    <row r="32" spans="1:6" s="52" customFormat="1" ht="15" customHeight="1" thickTop="1">
      <c r="A32" s="88"/>
      <c r="B32" s="88"/>
      <c r="C32" s="149"/>
      <c r="D32" s="154">
        <f>$C31*D31</f>
        <v>2862.6360000000004</v>
      </c>
      <c r="E32" s="155">
        <f>$C31*E31</f>
        <v>11450.544000000002</v>
      </c>
      <c r="F32" s="55">
        <f>'Planilha Orçamentária'!H64</f>
        <v>14313.18</v>
      </c>
    </row>
    <row r="33" spans="1:6" s="52" customFormat="1" ht="15" customHeight="1" thickBot="1">
      <c r="A33" s="88" t="s">
        <v>188</v>
      </c>
      <c r="B33" s="88" t="s">
        <v>189</v>
      </c>
      <c r="C33" s="149">
        <f>F34</f>
        <v>16542.96</v>
      </c>
      <c r="D33" s="156"/>
      <c r="E33" s="150">
        <v>1</v>
      </c>
      <c r="F33" s="151">
        <v>100</v>
      </c>
    </row>
    <row r="34" spans="1:6" s="52" customFormat="1" ht="15" customHeight="1" thickTop="1">
      <c r="A34" s="88"/>
      <c r="B34" s="88"/>
      <c r="C34" s="149"/>
      <c r="D34" s="153">
        <f>$C33*D33</f>
        <v>0</v>
      </c>
      <c r="E34" s="152">
        <f>$C33*E33</f>
        <v>16542.96</v>
      </c>
      <c r="F34" s="55">
        <f>'Planilha Orçamentária'!H69</f>
        <v>16542.96</v>
      </c>
    </row>
    <row r="35" spans="1:6" s="52" customFormat="1" ht="15" customHeight="1" thickBot="1">
      <c r="A35" s="88" t="s">
        <v>199</v>
      </c>
      <c r="B35" s="88" t="s">
        <v>200</v>
      </c>
      <c r="C35" s="149">
        <f>F36</f>
        <v>32150.74</v>
      </c>
      <c r="D35" s="159">
        <v>0.25</v>
      </c>
      <c r="E35" s="150">
        <v>0.75</v>
      </c>
      <c r="F35" s="151">
        <v>100</v>
      </c>
    </row>
    <row r="36" spans="1:6" s="52" customFormat="1" ht="15" customHeight="1" thickTop="1">
      <c r="A36" s="88"/>
      <c r="B36" s="88"/>
      <c r="C36" s="149"/>
      <c r="D36" s="154">
        <f>$C35*D35</f>
        <v>8037.6850000000004</v>
      </c>
      <c r="E36" s="155">
        <f>$C35*E35</f>
        <v>24113.055</v>
      </c>
      <c r="F36" s="55">
        <f>'Planilha Orçamentária'!H73</f>
        <v>32150.74</v>
      </c>
    </row>
    <row r="37" spans="1:6" s="52" customFormat="1" ht="15" customHeight="1" thickBot="1">
      <c r="A37" s="88" t="s">
        <v>331</v>
      </c>
      <c r="B37" s="88" t="s">
        <v>332</v>
      </c>
      <c r="C37" s="149">
        <f>F38</f>
        <v>3735.51</v>
      </c>
      <c r="D37" s="156"/>
      <c r="E37" s="150">
        <v>1</v>
      </c>
      <c r="F37" s="151">
        <v>100</v>
      </c>
    </row>
    <row r="38" spans="1:6" s="52" customFormat="1" ht="15" customHeight="1" thickTop="1">
      <c r="A38" s="88"/>
      <c r="B38" s="88"/>
      <c r="C38" s="149"/>
      <c r="D38" s="153">
        <f>$C37*D37</f>
        <v>0</v>
      </c>
      <c r="E38" s="152">
        <f>$C37*E37</f>
        <v>3735.51</v>
      </c>
      <c r="F38" s="55">
        <f>'Planilha Orçamentária'!H117</f>
        <v>3735.51</v>
      </c>
    </row>
    <row r="39" spans="1:6" s="52" customFormat="1" ht="15" customHeight="1" thickBot="1">
      <c r="A39" s="88" t="s">
        <v>346</v>
      </c>
      <c r="B39" s="88" t="s">
        <v>347</v>
      </c>
      <c r="C39" s="149">
        <f>F40</f>
        <v>7412.76</v>
      </c>
      <c r="D39" s="150">
        <v>0.25</v>
      </c>
      <c r="E39" s="150">
        <v>0.75</v>
      </c>
      <c r="F39" s="151">
        <v>100</v>
      </c>
    </row>
    <row r="40" spans="1:6" s="52" customFormat="1" ht="15" customHeight="1" thickTop="1">
      <c r="A40" s="88"/>
      <c r="B40" s="88"/>
      <c r="C40" s="149"/>
      <c r="D40" s="154">
        <f>$C39*D39</f>
        <v>1853.19</v>
      </c>
      <c r="E40" s="155">
        <f>$C39*E39</f>
        <v>5559.57</v>
      </c>
      <c r="F40" s="55">
        <f>'Planilha Orçamentária'!H123</f>
        <v>7412.76</v>
      </c>
    </row>
    <row r="41" spans="1:6" s="52" customFormat="1" ht="15" customHeight="1" thickBot="1">
      <c r="A41" s="88" t="s">
        <v>410</v>
      </c>
      <c r="B41" s="88" t="s">
        <v>411</v>
      </c>
      <c r="C41" s="149">
        <f>F42</f>
        <v>16280.319999999996</v>
      </c>
      <c r="D41" s="150">
        <v>0.3</v>
      </c>
      <c r="E41" s="150">
        <v>0.7</v>
      </c>
      <c r="F41" s="151">
        <v>100</v>
      </c>
    </row>
    <row r="42" spans="1:6" s="52" customFormat="1" ht="15" customHeight="1" thickTop="1">
      <c r="A42" s="88"/>
      <c r="B42" s="88"/>
      <c r="C42" s="149"/>
      <c r="D42" s="154">
        <f>$C41*D41</f>
        <v>4884.0959999999986</v>
      </c>
      <c r="E42" s="155">
        <f>$C41*E41</f>
        <v>11396.223999999997</v>
      </c>
      <c r="F42" s="55">
        <f>'Planilha Orçamentária'!H145</f>
        <v>16280.319999999996</v>
      </c>
    </row>
    <row r="43" spans="1:6" s="52" customFormat="1" ht="15" customHeight="1" thickBot="1">
      <c r="A43" s="88" t="s">
        <v>508</v>
      </c>
      <c r="B43" s="88" t="s">
        <v>509</v>
      </c>
      <c r="C43" s="149">
        <f>F44</f>
        <v>4004.28</v>
      </c>
      <c r="D43" s="156"/>
      <c r="E43" s="150">
        <v>1</v>
      </c>
      <c r="F43" s="151">
        <v>100</v>
      </c>
    </row>
    <row r="44" spans="1:6" s="52" customFormat="1" ht="15" customHeight="1" thickTop="1">
      <c r="A44" s="88"/>
      <c r="B44" s="88"/>
      <c r="C44" s="149"/>
      <c r="D44" s="153">
        <f>$C43*D43</f>
        <v>0</v>
      </c>
      <c r="E44" s="152">
        <f>$C43*E43</f>
        <v>4004.28</v>
      </c>
      <c r="F44" s="55">
        <f>'Planilha Orçamentária'!H179</f>
        <v>4004.28</v>
      </c>
    </row>
    <row r="45" spans="1:6" s="52" customFormat="1" ht="15" customHeight="1" thickBot="1">
      <c r="A45" s="88" t="s">
        <v>523</v>
      </c>
      <c r="B45" s="88" t="s">
        <v>524</v>
      </c>
      <c r="C45" s="149">
        <f>F46</f>
        <v>17152.66</v>
      </c>
      <c r="D45" s="157"/>
      <c r="E45" s="150">
        <v>1</v>
      </c>
      <c r="F45" s="151">
        <v>100</v>
      </c>
    </row>
    <row r="46" spans="1:6" s="52" customFormat="1" ht="15" customHeight="1" thickTop="1">
      <c r="A46" s="88"/>
      <c r="B46" s="88"/>
      <c r="C46" s="149"/>
      <c r="D46" s="153">
        <f t="shared" ref="D46" si="0">$C45*D45</f>
        <v>0</v>
      </c>
      <c r="E46" s="152">
        <f t="shared" ref="D46:E48" si="1">$C45*E45</f>
        <v>17152.66</v>
      </c>
      <c r="F46" s="55">
        <f>'Planilha Orçamentária'!H184</f>
        <v>17152.66</v>
      </c>
    </row>
    <row r="47" spans="1:6" s="52" customFormat="1" ht="15" customHeight="1" thickBot="1">
      <c r="A47" s="88" t="s">
        <v>531</v>
      </c>
      <c r="B47" s="88" t="s">
        <v>532</v>
      </c>
      <c r="C47" s="149">
        <f>F48</f>
        <v>110.14</v>
      </c>
      <c r="D47" s="156"/>
      <c r="E47" s="150">
        <v>1</v>
      </c>
      <c r="F47" s="151">
        <v>100</v>
      </c>
    </row>
    <row r="48" spans="1:6" s="52" customFormat="1" ht="15" customHeight="1" thickTop="1" thickBot="1">
      <c r="A48" s="160"/>
      <c r="B48" s="160"/>
      <c r="C48" s="161"/>
      <c r="D48" s="162">
        <f t="shared" si="1"/>
        <v>0</v>
      </c>
      <c r="E48" s="163">
        <f t="shared" si="1"/>
        <v>110.14</v>
      </c>
      <c r="F48" s="151">
        <f>'Planilha Orçamentária'!H187</f>
        <v>110.14</v>
      </c>
    </row>
    <row r="49" spans="1:6" s="52" customFormat="1" ht="15" customHeight="1">
      <c r="A49" s="164"/>
      <c r="B49" s="165"/>
      <c r="C49" s="166">
        <f>SUM(C13:C48)</f>
        <v>336664.53000000009</v>
      </c>
      <c r="D49" s="167">
        <f>D14+D16+D18+D20+D22+D24+D26+D28+D30+D32+D34+D36+D38+D40+D42+D44+D46+D48</f>
        <v>147906.32699999999</v>
      </c>
      <c r="E49" s="168">
        <f>E14+E16+E18+E20+E22+E24+E26+E28+E30+E32+E34+E36+E38+E40+E42+E44+E46+E48</f>
        <v>188758.20300000001</v>
      </c>
      <c r="F49" s="169">
        <f>'Planilha Orçamentária'!H192</f>
        <v>336664.53000000009</v>
      </c>
    </row>
    <row r="50" spans="1:6" s="176" customFormat="1" ht="15" customHeight="1">
      <c r="A50" s="170"/>
      <c r="B50" s="171"/>
      <c r="C50" s="172"/>
      <c r="D50" s="173">
        <f>D49/C49</f>
        <v>0.43932851197600159</v>
      </c>
      <c r="E50" s="174">
        <f>E49/C49</f>
        <v>0.56067148802399813</v>
      </c>
      <c r="F50" s="175"/>
    </row>
    <row r="51" spans="1:6" s="52" customFormat="1" ht="15" customHeight="1">
      <c r="A51" s="170"/>
      <c r="B51" s="171"/>
      <c r="C51" s="172"/>
      <c r="D51" s="177">
        <f>D49</f>
        <v>147906.32699999999</v>
      </c>
      <c r="E51" s="178">
        <f>D51+E49</f>
        <v>336664.53</v>
      </c>
      <c r="F51" s="175"/>
    </row>
    <row r="52" spans="1:6" s="52" customFormat="1" ht="15" customHeight="1" thickBot="1">
      <c r="A52" s="179"/>
      <c r="B52" s="180"/>
      <c r="C52" s="181"/>
      <c r="D52" s="182">
        <f>D51/C49</f>
        <v>0.43932851197600159</v>
      </c>
      <c r="E52" s="183">
        <f>E51/C49</f>
        <v>0.99999999999999978</v>
      </c>
      <c r="F52" s="184"/>
    </row>
    <row r="53" spans="1:6">
      <c r="B53" s="147"/>
      <c r="C53" s="147"/>
      <c r="D53" s="147"/>
      <c r="E53" s="147"/>
      <c r="F53" s="147"/>
    </row>
    <row r="54" spans="1:6">
      <c r="A54" s="62" t="str">
        <f>'Planilha Orçamentária'!B203</f>
        <v>São Luis/Ma, 17 de março de 2021</v>
      </c>
      <c r="B54" s="62"/>
      <c r="C54" s="62"/>
      <c r="D54" s="62"/>
      <c r="E54" s="62"/>
      <c r="F54" s="62"/>
    </row>
    <row r="55" spans="1:6">
      <c r="B55" s="148"/>
      <c r="C55" s="148"/>
      <c r="D55" s="148"/>
      <c r="E55" s="148"/>
      <c r="F55" s="148"/>
    </row>
  </sheetData>
  <mergeCells count="69">
    <mergeCell ref="A1:F1"/>
    <mergeCell ref="A2:F2"/>
    <mergeCell ref="A54:F54"/>
    <mergeCell ref="F49:F52"/>
    <mergeCell ref="C49:C52"/>
    <mergeCell ref="A4:F4"/>
    <mergeCell ref="A5:F5"/>
    <mergeCell ref="A6:F6"/>
    <mergeCell ref="A7:F7"/>
    <mergeCell ref="A8:F8"/>
    <mergeCell ref="A9:F9"/>
    <mergeCell ref="A10:F10"/>
    <mergeCell ref="A11:F11"/>
    <mergeCell ref="A13:A14"/>
    <mergeCell ref="B13:B14"/>
    <mergeCell ref="C13:C14"/>
    <mergeCell ref="A15:A16"/>
    <mergeCell ref="B15:B16"/>
    <mergeCell ref="C15:C16"/>
    <mergeCell ref="A17:A18"/>
    <mergeCell ref="B17:B18"/>
    <mergeCell ref="C17:C18"/>
    <mergeCell ref="A19:A20"/>
    <mergeCell ref="B19:B20"/>
    <mergeCell ref="C19:C20"/>
    <mergeCell ref="A21:A22"/>
    <mergeCell ref="B21:B22"/>
    <mergeCell ref="C21:C22"/>
    <mergeCell ref="A23:A24"/>
    <mergeCell ref="B23:B24"/>
    <mergeCell ref="C23:C24"/>
    <mergeCell ref="A25:A26"/>
    <mergeCell ref="B25:B26"/>
    <mergeCell ref="C25:C26"/>
    <mergeCell ref="A27:A28"/>
    <mergeCell ref="B27:B28"/>
    <mergeCell ref="C27:C28"/>
    <mergeCell ref="A29:A30"/>
    <mergeCell ref="B29:B30"/>
    <mergeCell ref="C29:C30"/>
    <mergeCell ref="A31:A32"/>
    <mergeCell ref="B31:B32"/>
    <mergeCell ref="C31:C32"/>
    <mergeCell ref="A33:A34"/>
    <mergeCell ref="B33:B34"/>
    <mergeCell ref="C33:C34"/>
    <mergeCell ref="A35:A36"/>
    <mergeCell ref="B35:B36"/>
    <mergeCell ref="C35:C36"/>
    <mergeCell ref="A37:A38"/>
    <mergeCell ref="B37:B38"/>
    <mergeCell ref="C37:C38"/>
    <mergeCell ref="A39:A40"/>
    <mergeCell ref="B39:B40"/>
    <mergeCell ref="C39:C40"/>
    <mergeCell ref="A41:A42"/>
    <mergeCell ref="B41:B42"/>
    <mergeCell ref="C41:C42"/>
    <mergeCell ref="A43:A44"/>
    <mergeCell ref="B43:B44"/>
    <mergeCell ref="C43:C44"/>
    <mergeCell ref="A45:A46"/>
    <mergeCell ref="B45:B46"/>
    <mergeCell ref="C45:C46"/>
    <mergeCell ref="B53:F53"/>
    <mergeCell ref="B55:F55"/>
    <mergeCell ref="A47:A48"/>
    <mergeCell ref="B47:B48"/>
    <mergeCell ref="C47:C48"/>
  </mergeCells>
  <printOptions horizontalCentered="1"/>
  <pageMargins left="0.39370078740157483" right="0.39370078740157483" top="1.1023622047244095" bottom="0.9055118110236221" header="0.31496062992125984" footer="0.31496062992125984"/>
  <pageSetup paperSize="9" scale="80" firstPageNumber="0" orientation="portrait" horizontalDpi="300" verticalDpi="300" r:id="rId1"/>
  <headerFooter>
    <oddHeader>&amp;L&amp;G</oddHeader>
    <oddFooter>&amp;R&amp;G</oddFooter>
  </headerFooter>
  <drawing r:id="rId2"/>
  <legacyDrawingHF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2903"/>
  <sheetViews>
    <sheetView showGridLines="0" view="pageBreakPreview" topLeftCell="A471" zoomScaleNormal="115" zoomScaleSheetLayoutView="100" zoomScalePageLayoutView="60" workbookViewId="0">
      <selection activeCell="F473" sqref="F473:G473"/>
    </sheetView>
  </sheetViews>
  <sheetFormatPr defaultRowHeight="10.5"/>
  <cols>
    <col min="1" max="1" width="3.26953125" style="89" customWidth="1"/>
    <col min="2" max="2" width="8.26953125" style="89" customWidth="1"/>
    <col min="3" max="3" width="65.36328125" style="89" customWidth="1"/>
    <col min="4" max="4" width="10" style="89" customWidth="1"/>
    <col min="5" max="5" width="5" style="89" customWidth="1"/>
    <col min="6" max="6" width="10" style="89" customWidth="1"/>
    <col min="7" max="7" width="10" style="117" customWidth="1"/>
    <col min="8" max="8" width="10" style="89" customWidth="1"/>
    <col min="9" max="9" width="14.7265625" style="89" customWidth="1"/>
    <col min="10" max="1023" width="8.7265625" style="89" customWidth="1"/>
    <col min="1024" max="16384" width="8.7265625" style="89"/>
  </cols>
  <sheetData>
    <row r="1" spans="1:8" s="124" customFormat="1" ht="14.5">
      <c r="A1" s="123"/>
      <c r="B1" s="63" t="s">
        <v>1593</v>
      </c>
      <c r="C1" s="64"/>
      <c r="D1" s="64"/>
      <c r="E1" s="64"/>
      <c r="F1" s="64"/>
      <c r="G1" s="64"/>
      <c r="H1" s="65"/>
    </row>
    <row r="2" spans="1:8" s="124" customFormat="1" ht="15" thickBot="1">
      <c r="A2" s="123"/>
      <c r="B2" s="66" t="s">
        <v>1594</v>
      </c>
      <c r="C2" s="67"/>
      <c r="D2" s="67"/>
      <c r="E2" s="67"/>
      <c r="F2" s="67"/>
      <c r="G2" s="67"/>
      <c r="H2" s="68"/>
    </row>
    <row r="3" spans="1:8" s="52" customFormat="1" ht="12">
      <c r="A3" s="61"/>
      <c r="B3" s="61"/>
      <c r="C3" s="61"/>
      <c r="D3" s="61"/>
      <c r="E3" s="61"/>
      <c r="F3" s="61"/>
      <c r="G3" s="61"/>
      <c r="H3" s="61"/>
    </row>
    <row r="4" spans="1:8" ht="14.25" customHeight="1">
      <c r="B4" s="90" t="s">
        <v>0</v>
      </c>
      <c r="C4" s="90"/>
      <c r="D4" s="90"/>
      <c r="E4" s="90"/>
      <c r="F4" s="90"/>
      <c r="G4" s="90"/>
      <c r="H4" s="90"/>
    </row>
    <row r="5" spans="1:8" ht="14.25" customHeight="1">
      <c r="B5" s="90" t="s">
        <v>1</v>
      </c>
      <c r="C5" s="90"/>
      <c r="D5" s="90"/>
      <c r="E5" s="90"/>
      <c r="F5" s="90"/>
      <c r="G5" s="90"/>
      <c r="H5" s="90"/>
    </row>
    <row r="6" spans="1:8" ht="14.25" customHeight="1">
      <c r="B6" s="90" t="s">
        <v>2</v>
      </c>
      <c r="C6" s="90"/>
      <c r="D6" s="90"/>
      <c r="E6" s="90"/>
      <c r="F6" s="90"/>
      <c r="G6" s="90"/>
      <c r="H6" s="90"/>
    </row>
    <row r="7" spans="1:8" ht="14.25" customHeight="1">
      <c r="B7" s="90" t="s">
        <v>547</v>
      </c>
      <c r="C7" s="90"/>
      <c r="D7" s="90"/>
      <c r="E7" s="90"/>
      <c r="F7" s="90"/>
      <c r="G7" s="90"/>
      <c r="H7" s="90"/>
    </row>
    <row r="8" spans="1:8" ht="12.75" customHeight="1">
      <c r="B8" s="91" t="s">
        <v>5</v>
      </c>
      <c r="C8" s="91"/>
      <c r="D8" s="91"/>
      <c r="E8" s="91"/>
      <c r="F8" s="91"/>
      <c r="G8" s="91"/>
      <c r="H8" s="91"/>
    </row>
    <row r="9" spans="1:8" ht="12.75" customHeight="1">
      <c r="B9" s="119" t="s">
        <v>6</v>
      </c>
      <c r="C9" s="120"/>
      <c r="D9" s="120"/>
      <c r="E9" s="120"/>
      <c r="F9" s="121"/>
      <c r="G9" s="118" t="s">
        <v>1596</v>
      </c>
      <c r="H9" s="122">
        <v>0.25219999999999998</v>
      </c>
    </row>
    <row r="10" spans="1:8" ht="12.75" customHeight="1">
      <c r="B10" s="91" t="s">
        <v>1595</v>
      </c>
      <c r="C10" s="91"/>
      <c r="D10" s="91"/>
      <c r="E10" s="91"/>
      <c r="F10" s="91"/>
      <c r="G10" s="91"/>
      <c r="H10" s="91"/>
    </row>
    <row r="11" spans="1:8" ht="10" customHeight="1">
      <c r="B11" s="92"/>
      <c r="C11" s="92"/>
      <c r="D11" s="93"/>
      <c r="E11" s="93"/>
      <c r="F11" s="92"/>
      <c r="G11" s="112"/>
      <c r="H11" s="92"/>
    </row>
    <row r="12" spans="1:8" ht="20.149999999999999" customHeight="1">
      <c r="B12" s="87" t="s">
        <v>548</v>
      </c>
      <c r="C12" s="87"/>
      <c r="D12" s="87"/>
      <c r="E12" s="87"/>
      <c r="F12" s="87"/>
      <c r="G12" s="87"/>
      <c r="H12" s="87"/>
    </row>
    <row r="13" spans="1:8" ht="15" customHeight="1">
      <c r="B13" s="94" t="s">
        <v>549</v>
      </c>
      <c r="C13" s="94"/>
      <c r="D13" s="95" t="s">
        <v>11</v>
      </c>
      <c r="E13" s="95" t="s">
        <v>550</v>
      </c>
      <c r="F13" s="95" t="s">
        <v>551</v>
      </c>
      <c r="G13" s="113" t="s">
        <v>552</v>
      </c>
      <c r="H13" s="95" t="s">
        <v>553</v>
      </c>
    </row>
    <row r="14" spans="1:8" ht="20.149999999999999" customHeight="1">
      <c r="B14" s="96" t="s">
        <v>554</v>
      </c>
      <c r="C14" s="97" t="s">
        <v>555</v>
      </c>
      <c r="D14" s="96" t="s">
        <v>21</v>
      </c>
      <c r="E14" s="96" t="s">
        <v>22</v>
      </c>
      <c r="F14" s="98">
        <v>1</v>
      </c>
      <c r="G14" s="114">
        <v>300</v>
      </c>
      <c r="H14" s="99">
        <v>300</v>
      </c>
    </row>
    <row r="15" spans="1:8" ht="20.149999999999999" customHeight="1">
      <c r="B15" s="100"/>
      <c r="C15" s="100"/>
      <c r="D15" s="100"/>
      <c r="E15" s="100"/>
      <c r="F15" s="101" t="s">
        <v>556</v>
      </c>
      <c r="G15" s="101"/>
      <c r="H15" s="102">
        <v>300</v>
      </c>
    </row>
    <row r="16" spans="1:8" ht="20.149999999999999" customHeight="1">
      <c r="B16" s="94" t="s">
        <v>557</v>
      </c>
      <c r="C16" s="94"/>
      <c r="D16" s="95" t="s">
        <v>11</v>
      </c>
      <c r="E16" s="95" t="s">
        <v>550</v>
      </c>
      <c r="F16" s="95" t="s">
        <v>551</v>
      </c>
      <c r="G16" s="113" t="s">
        <v>552</v>
      </c>
      <c r="H16" s="95" t="s">
        <v>553</v>
      </c>
    </row>
    <row r="17" spans="2:8" ht="15" customHeight="1">
      <c r="B17" s="96" t="s">
        <v>558</v>
      </c>
      <c r="C17" s="97" t="s">
        <v>559</v>
      </c>
      <c r="D17" s="96" t="s">
        <v>39</v>
      </c>
      <c r="E17" s="96" t="s">
        <v>40</v>
      </c>
      <c r="F17" s="98">
        <v>0.58599999999999997</v>
      </c>
      <c r="G17" s="114">
        <v>15.7</v>
      </c>
      <c r="H17" s="99">
        <v>9.1999999999999993</v>
      </c>
    </row>
    <row r="18" spans="2:8" ht="15" customHeight="1">
      <c r="B18" s="96" t="s">
        <v>560</v>
      </c>
      <c r="C18" s="97" t="s">
        <v>561</v>
      </c>
      <c r="D18" s="96" t="s">
        <v>39</v>
      </c>
      <c r="E18" s="96" t="s">
        <v>40</v>
      </c>
      <c r="F18" s="98">
        <v>1.171</v>
      </c>
      <c r="G18" s="114">
        <v>11.78</v>
      </c>
      <c r="H18" s="99">
        <v>13.79</v>
      </c>
    </row>
    <row r="19" spans="2:8" ht="15" customHeight="1">
      <c r="B19" s="100"/>
      <c r="C19" s="100"/>
      <c r="D19" s="100"/>
      <c r="E19" s="100"/>
      <c r="F19" s="101" t="s">
        <v>562</v>
      </c>
      <c r="G19" s="101"/>
      <c r="H19" s="102">
        <v>22.99</v>
      </c>
    </row>
    <row r="20" spans="2:8" ht="15" customHeight="1">
      <c r="B20" s="100"/>
      <c r="C20" s="100"/>
      <c r="D20" s="100"/>
      <c r="E20" s="100"/>
      <c r="F20" s="103" t="s">
        <v>563</v>
      </c>
      <c r="G20" s="103"/>
      <c r="H20" s="104">
        <v>322.99</v>
      </c>
    </row>
    <row r="21" spans="2:8" ht="15" customHeight="1">
      <c r="B21" s="100"/>
      <c r="C21" s="100"/>
      <c r="D21" s="100"/>
      <c r="E21" s="100"/>
      <c r="F21" s="103" t="s">
        <v>564</v>
      </c>
      <c r="G21" s="103"/>
      <c r="H21" s="104">
        <v>314.33999999999997</v>
      </c>
    </row>
    <row r="22" spans="2:8" ht="18.5" customHeight="1">
      <c r="B22" s="100"/>
      <c r="C22" s="100"/>
      <c r="D22" s="100"/>
      <c r="E22" s="100"/>
      <c r="F22" s="103" t="s">
        <v>565</v>
      </c>
      <c r="G22" s="103"/>
      <c r="H22" s="104">
        <v>8.65</v>
      </c>
    </row>
    <row r="23" spans="2:8" ht="15" customHeight="1">
      <c r="B23" s="100"/>
      <c r="C23" s="100"/>
      <c r="D23" s="100"/>
      <c r="E23" s="100"/>
      <c r="F23" s="103" t="s">
        <v>566</v>
      </c>
      <c r="G23" s="103"/>
      <c r="H23" s="104">
        <v>322.99</v>
      </c>
    </row>
    <row r="24" spans="2:8" ht="15" customHeight="1">
      <c r="B24" s="100"/>
      <c r="C24" s="100"/>
      <c r="D24" s="100"/>
      <c r="E24" s="100"/>
      <c r="F24" s="103" t="s">
        <v>567</v>
      </c>
      <c r="G24" s="103"/>
      <c r="H24" s="104">
        <v>81.458100000000002</v>
      </c>
    </row>
    <row r="25" spans="2:8" ht="15" customHeight="1">
      <c r="B25" s="100"/>
      <c r="C25" s="100"/>
      <c r="D25" s="100"/>
      <c r="E25" s="100"/>
      <c r="F25" s="103" t="s">
        <v>568</v>
      </c>
      <c r="G25" s="103"/>
      <c r="H25" s="104">
        <v>404.45</v>
      </c>
    </row>
    <row r="26" spans="2:8" ht="15" customHeight="1">
      <c r="B26" s="100"/>
      <c r="C26" s="100"/>
      <c r="D26" s="100"/>
      <c r="E26" s="100"/>
      <c r="F26" s="103" t="s">
        <v>539</v>
      </c>
      <c r="G26" s="103"/>
      <c r="H26" s="104">
        <v>1937.94</v>
      </c>
    </row>
    <row r="27" spans="2:8" ht="15" customHeight="1">
      <c r="B27" s="100"/>
      <c r="C27" s="100"/>
      <c r="D27" s="100"/>
      <c r="E27" s="100"/>
      <c r="F27" s="103" t="s">
        <v>569</v>
      </c>
      <c r="G27" s="103"/>
      <c r="H27" s="104">
        <v>2426.6999999999998</v>
      </c>
    </row>
    <row r="28" spans="2:8" ht="15" customHeight="1">
      <c r="B28" s="100"/>
      <c r="C28" s="100"/>
      <c r="D28" s="93"/>
      <c r="E28" s="93"/>
      <c r="F28" s="100"/>
      <c r="G28" s="115"/>
      <c r="H28" s="100"/>
    </row>
    <row r="29" spans="2:8" ht="10" customHeight="1">
      <c r="B29" s="87" t="s">
        <v>570</v>
      </c>
      <c r="C29" s="87"/>
      <c r="D29" s="87"/>
      <c r="E29" s="87"/>
      <c r="F29" s="87"/>
      <c r="G29" s="87"/>
      <c r="H29" s="87"/>
    </row>
    <row r="30" spans="2:8" ht="20.149999999999999" customHeight="1">
      <c r="B30" s="94" t="s">
        <v>549</v>
      </c>
      <c r="C30" s="94"/>
      <c r="D30" s="95" t="s">
        <v>11</v>
      </c>
      <c r="E30" s="95" t="s">
        <v>550</v>
      </c>
      <c r="F30" s="95" t="s">
        <v>551</v>
      </c>
      <c r="G30" s="113" t="s">
        <v>552</v>
      </c>
      <c r="H30" s="95" t="s">
        <v>553</v>
      </c>
    </row>
    <row r="31" spans="2:8" ht="15" customHeight="1">
      <c r="B31" s="96" t="s">
        <v>554</v>
      </c>
      <c r="C31" s="97" t="s">
        <v>555</v>
      </c>
      <c r="D31" s="96" t="s">
        <v>21</v>
      </c>
      <c r="E31" s="96" t="s">
        <v>22</v>
      </c>
      <c r="F31" s="98">
        <v>1</v>
      </c>
      <c r="G31" s="114">
        <v>300</v>
      </c>
      <c r="H31" s="99">
        <v>300</v>
      </c>
    </row>
    <row r="32" spans="2:8" ht="20.149999999999999" customHeight="1">
      <c r="B32" s="100"/>
      <c r="C32" s="100"/>
      <c r="D32" s="100"/>
      <c r="E32" s="100"/>
      <c r="F32" s="101" t="s">
        <v>556</v>
      </c>
      <c r="G32" s="101"/>
      <c r="H32" s="102">
        <v>300</v>
      </c>
    </row>
    <row r="33" spans="2:8" ht="20.149999999999999" customHeight="1">
      <c r="B33" s="94" t="s">
        <v>557</v>
      </c>
      <c r="C33" s="94"/>
      <c r="D33" s="95" t="s">
        <v>11</v>
      </c>
      <c r="E33" s="95" t="s">
        <v>550</v>
      </c>
      <c r="F33" s="95" t="s">
        <v>551</v>
      </c>
      <c r="G33" s="113" t="s">
        <v>552</v>
      </c>
      <c r="H33" s="95" t="s">
        <v>553</v>
      </c>
    </row>
    <row r="34" spans="2:8" ht="20.149999999999999" customHeight="1">
      <c r="B34" s="96" t="s">
        <v>558</v>
      </c>
      <c r="C34" s="97" t="s">
        <v>559</v>
      </c>
      <c r="D34" s="96" t="s">
        <v>39</v>
      </c>
      <c r="E34" s="96" t="s">
        <v>40</v>
      </c>
      <c r="F34" s="98">
        <v>0.58599999999999997</v>
      </c>
      <c r="G34" s="114">
        <v>15.7</v>
      </c>
      <c r="H34" s="99">
        <v>9.1999999999999993</v>
      </c>
    </row>
    <row r="35" spans="2:8" ht="15" customHeight="1">
      <c r="B35" s="96" t="s">
        <v>560</v>
      </c>
      <c r="C35" s="97" t="s">
        <v>561</v>
      </c>
      <c r="D35" s="96" t="s">
        <v>39</v>
      </c>
      <c r="E35" s="96" t="s">
        <v>40</v>
      </c>
      <c r="F35" s="98">
        <v>1.171</v>
      </c>
      <c r="G35" s="114">
        <v>11.78</v>
      </c>
      <c r="H35" s="99">
        <v>13.79</v>
      </c>
    </row>
    <row r="36" spans="2:8" ht="15" customHeight="1">
      <c r="B36" s="100"/>
      <c r="C36" s="100"/>
      <c r="D36" s="100"/>
      <c r="E36" s="100"/>
      <c r="F36" s="101" t="s">
        <v>562</v>
      </c>
      <c r="G36" s="101"/>
      <c r="H36" s="102">
        <v>22.99</v>
      </c>
    </row>
    <row r="37" spans="2:8" ht="15" customHeight="1">
      <c r="B37" s="100"/>
      <c r="C37" s="100"/>
      <c r="D37" s="100"/>
      <c r="E37" s="100"/>
      <c r="F37" s="103" t="s">
        <v>563</v>
      </c>
      <c r="G37" s="103"/>
      <c r="H37" s="104">
        <v>322.99</v>
      </c>
    </row>
    <row r="38" spans="2:8" ht="15" customHeight="1">
      <c r="B38" s="100"/>
      <c r="C38" s="100"/>
      <c r="D38" s="100"/>
      <c r="E38" s="100"/>
      <c r="F38" s="103" t="s">
        <v>564</v>
      </c>
      <c r="G38" s="103"/>
      <c r="H38" s="104">
        <v>314.33999999999997</v>
      </c>
    </row>
    <row r="39" spans="2:8" ht="15" customHeight="1">
      <c r="B39" s="100"/>
      <c r="C39" s="100"/>
      <c r="D39" s="100"/>
      <c r="E39" s="100"/>
      <c r="F39" s="103" t="s">
        <v>565</v>
      </c>
      <c r="G39" s="103"/>
      <c r="H39" s="104">
        <v>8.65</v>
      </c>
    </row>
    <row r="40" spans="2:8" ht="28" customHeight="1">
      <c r="B40" s="100"/>
      <c r="C40" s="100"/>
      <c r="D40" s="100"/>
      <c r="E40" s="100"/>
      <c r="F40" s="103" t="s">
        <v>566</v>
      </c>
      <c r="G40" s="103"/>
      <c r="H40" s="104">
        <v>322.99</v>
      </c>
    </row>
    <row r="41" spans="2:8" ht="15" customHeight="1">
      <c r="B41" s="100"/>
      <c r="C41" s="100"/>
      <c r="D41" s="100"/>
      <c r="E41" s="100"/>
      <c r="F41" s="103" t="s">
        <v>567</v>
      </c>
      <c r="G41" s="103"/>
      <c r="H41" s="104">
        <v>81.458100000000002</v>
      </c>
    </row>
    <row r="42" spans="2:8" ht="15" customHeight="1">
      <c r="B42" s="100"/>
      <c r="C42" s="100"/>
      <c r="D42" s="100"/>
      <c r="E42" s="100"/>
      <c r="F42" s="103" t="s">
        <v>568</v>
      </c>
      <c r="G42" s="103"/>
      <c r="H42" s="104">
        <v>404.45</v>
      </c>
    </row>
    <row r="43" spans="2:8" ht="15" customHeight="1">
      <c r="B43" s="100"/>
      <c r="C43" s="100"/>
      <c r="D43" s="100"/>
      <c r="E43" s="100"/>
      <c r="F43" s="103" t="s">
        <v>539</v>
      </c>
      <c r="G43" s="103"/>
      <c r="H43" s="104">
        <v>645.98</v>
      </c>
    </row>
    <row r="44" spans="2:8" ht="15" customHeight="1">
      <c r="B44" s="100"/>
      <c r="C44" s="100"/>
      <c r="D44" s="100"/>
      <c r="E44" s="100"/>
      <c r="F44" s="103" t="s">
        <v>569</v>
      </c>
      <c r="G44" s="103"/>
      <c r="H44" s="104">
        <v>808.9</v>
      </c>
    </row>
    <row r="45" spans="2:8" ht="15" customHeight="1">
      <c r="B45" s="100"/>
      <c r="C45" s="100"/>
      <c r="D45" s="93"/>
      <c r="E45" s="93"/>
      <c r="F45" s="100"/>
      <c r="G45" s="115"/>
      <c r="H45" s="100"/>
    </row>
    <row r="46" spans="2:8" ht="15" customHeight="1">
      <c r="B46" s="87" t="s">
        <v>571</v>
      </c>
      <c r="C46" s="87"/>
      <c r="D46" s="87"/>
      <c r="E46" s="87"/>
      <c r="F46" s="87"/>
      <c r="G46" s="87"/>
      <c r="H46" s="87"/>
    </row>
    <row r="47" spans="2:8" ht="10" customHeight="1">
      <c r="B47" s="94" t="s">
        <v>549</v>
      </c>
      <c r="C47" s="94"/>
      <c r="D47" s="95" t="s">
        <v>11</v>
      </c>
      <c r="E47" s="95" t="s">
        <v>550</v>
      </c>
      <c r="F47" s="95" t="s">
        <v>551</v>
      </c>
      <c r="G47" s="113" t="s">
        <v>552</v>
      </c>
      <c r="H47" s="95" t="s">
        <v>553</v>
      </c>
    </row>
    <row r="48" spans="2:8" ht="20.149999999999999" customHeight="1">
      <c r="B48" s="96" t="s">
        <v>572</v>
      </c>
      <c r="C48" s="97" t="s">
        <v>573</v>
      </c>
      <c r="D48" s="96" t="s">
        <v>21</v>
      </c>
      <c r="E48" s="96" t="s">
        <v>28</v>
      </c>
      <c r="F48" s="98">
        <v>1</v>
      </c>
      <c r="G48" s="114">
        <v>233.94</v>
      </c>
      <c r="H48" s="99">
        <v>233.94</v>
      </c>
    </row>
    <row r="49" spans="2:8" ht="15" customHeight="1">
      <c r="B49" s="100"/>
      <c r="C49" s="100"/>
      <c r="D49" s="100"/>
      <c r="E49" s="100"/>
      <c r="F49" s="101" t="s">
        <v>556</v>
      </c>
      <c r="G49" s="101"/>
      <c r="H49" s="102">
        <v>233.94</v>
      </c>
    </row>
    <row r="50" spans="2:8" ht="15" customHeight="1">
      <c r="B50" s="100"/>
      <c r="C50" s="100"/>
      <c r="D50" s="100"/>
      <c r="E50" s="100"/>
      <c r="F50" s="103" t="s">
        <v>563</v>
      </c>
      <c r="G50" s="103"/>
      <c r="H50" s="104">
        <v>233.94</v>
      </c>
    </row>
    <row r="51" spans="2:8" ht="15" customHeight="1">
      <c r="B51" s="100"/>
      <c r="C51" s="100"/>
      <c r="D51" s="100"/>
      <c r="E51" s="100"/>
      <c r="F51" s="103" t="s">
        <v>564</v>
      </c>
      <c r="G51" s="103"/>
      <c r="H51" s="104">
        <v>233.94</v>
      </c>
    </row>
    <row r="52" spans="2:8" ht="15" customHeight="1">
      <c r="B52" s="100"/>
      <c r="C52" s="100"/>
      <c r="D52" s="100"/>
      <c r="E52" s="100"/>
      <c r="F52" s="103" t="s">
        <v>574</v>
      </c>
      <c r="G52" s="103"/>
      <c r="H52" s="104">
        <v>0</v>
      </c>
    </row>
    <row r="53" spans="2:8" ht="15" customHeight="1">
      <c r="B53" s="100"/>
      <c r="C53" s="100"/>
      <c r="D53" s="100"/>
      <c r="E53" s="100"/>
      <c r="F53" s="103" t="s">
        <v>566</v>
      </c>
      <c r="G53" s="103"/>
      <c r="H53" s="104">
        <v>233.94</v>
      </c>
    </row>
    <row r="54" spans="2:8" ht="15" customHeight="1">
      <c r="B54" s="100"/>
      <c r="C54" s="100"/>
      <c r="D54" s="100"/>
      <c r="E54" s="100"/>
      <c r="F54" s="103" t="s">
        <v>567</v>
      </c>
      <c r="G54" s="103"/>
      <c r="H54" s="104">
        <v>58.999699999999997</v>
      </c>
    </row>
    <row r="55" spans="2:8" ht="15" customHeight="1">
      <c r="B55" s="100"/>
      <c r="C55" s="100"/>
      <c r="D55" s="100"/>
      <c r="E55" s="100"/>
      <c r="F55" s="103" t="s">
        <v>568</v>
      </c>
      <c r="G55" s="103"/>
      <c r="H55" s="104">
        <v>292.94</v>
      </c>
    </row>
    <row r="56" spans="2:8" ht="15" customHeight="1">
      <c r="B56" s="100"/>
      <c r="C56" s="100"/>
      <c r="D56" s="100"/>
      <c r="E56" s="100"/>
      <c r="F56" s="103" t="s">
        <v>539</v>
      </c>
      <c r="G56" s="103"/>
      <c r="H56" s="104">
        <v>467.88</v>
      </c>
    </row>
    <row r="57" spans="2:8" ht="10" customHeight="1">
      <c r="B57" s="100"/>
      <c r="C57" s="100"/>
      <c r="D57" s="100"/>
      <c r="E57" s="100"/>
      <c r="F57" s="103" t="s">
        <v>569</v>
      </c>
      <c r="G57" s="103"/>
      <c r="H57" s="104">
        <v>585.88</v>
      </c>
    </row>
    <row r="58" spans="2:8" ht="20.149999999999999" customHeight="1">
      <c r="B58" s="100"/>
      <c r="C58" s="100"/>
      <c r="D58" s="93"/>
      <c r="E58" s="93"/>
      <c r="F58" s="100"/>
      <c r="G58" s="115"/>
      <c r="H58" s="100"/>
    </row>
    <row r="59" spans="2:8" ht="15" customHeight="1">
      <c r="B59" s="87" t="s">
        <v>575</v>
      </c>
      <c r="C59" s="87"/>
      <c r="D59" s="87"/>
      <c r="E59" s="87"/>
      <c r="F59" s="87"/>
      <c r="G59" s="87"/>
      <c r="H59" s="87"/>
    </row>
    <row r="60" spans="2:8" ht="28" customHeight="1">
      <c r="B60" s="94" t="s">
        <v>576</v>
      </c>
      <c r="C60" s="94"/>
      <c r="D60" s="95" t="s">
        <v>11</v>
      </c>
      <c r="E60" s="95" t="s">
        <v>550</v>
      </c>
      <c r="F60" s="95" t="s">
        <v>551</v>
      </c>
      <c r="G60" s="113" t="s">
        <v>552</v>
      </c>
      <c r="H60" s="95" t="s">
        <v>553</v>
      </c>
    </row>
    <row r="61" spans="2:8" ht="29" customHeight="1">
      <c r="B61" s="96" t="s">
        <v>577</v>
      </c>
      <c r="C61" s="97" t="s">
        <v>31</v>
      </c>
      <c r="D61" s="96" t="s">
        <v>79</v>
      </c>
      <c r="E61" s="96" t="s">
        <v>33</v>
      </c>
      <c r="F61" s="98">
        <v>1</v>
      </c>
      <c r="G61" s="114">
        <v>4.5</v>
      </c>
      <c r="H61" s="99">
        <v>4.5</v>
      </c>
    </row>
    <row r="62" spans="2:8" ht="15" customHeight="1">
      <c r="B62" s="100"/>
      <c r="C62" s="100"/>
      <c r="D62" s="100"/>
      <c r="E62" s="100"/>
      <c r="F62" s="101" t="s">
        <v>569</v>
      </c>
      <c r="G62" s="101"/>
      <c r="H62" s="102">
        <v>4.5</v>
      </c>
    </row>
    <row r="63" spans="2:8" ht="15" customHeight="1">
      <c r="B63" s="100"/>
      <c r="C63" s="100"/>
      <c r="D63" s="100"/>
      <c r="E63" s="100"/>
      <c r="F63" s="103" t="s">
        <v>563</v>
      </c>
      <c r="G63" s="103"/>
      <c r="H63" s="104">
        <v>4.5</v>
      </c>
    </row>
    <row r="64" spans="2:8" ht="15" customHeight="1">
      <c r="B64" s="100"/>
      <c r="C64" s="100"/>
      <c r="D64" s="100"/>
      <c r="E64" s="100"/>
      <c r="F64" s="103" t="s">
        <v>564</v>
      </c>
      <c r="G64" s="103"/>
      <c r="H64" s="104">
        <v>4.5</v>
      </c>
    </row>
    <row r="65" spans="2:8" ht="15" customHeight="1">
      <c r="B65" s="100"/>
      <c r="C65" s="100"/>
      <c r="D65" s="100"/>
      <c r="E65" s="100"/>
      <c r="F65" s="103" t="s">
        <v>574</v>
      </c>
      <c r="G65" s="103"/>
      <c r="H65" s="104">
        <v>0</v>
      </c>
    </row>
    <row r="66" spans="2:8" ht="15" customHeight="1">
      <c r="B66" s="100"/>
      <c r="C66" s="100"/>
      <c r="D66" s="100"/>
      <c r="E66" s="100"/>
      <c r="F66" s="103" t="s">
        <v>566</v>
      </c>
      <c r="G66" s="103"/>
      <c r="H66" s="104">
        <v>4.5</v>
      </c>
    </row>
    <row r="67" spans="2:8" ht="10" customHeight="1">
      <c r="B67" s="100"/>
      <c r="C67" s="100"/>
      <c r="D67" s="100"/>
      <c r="E67" s="100"/>
      <c r="F67" s="103" t="s">
        <v>567</v>
      </c>
      <c r="G67" s="103"/>
      <c r="H67" s="104">
        <v>1.1349</v>
      </c>
    </row>
    <row r="68" spans="2:8" ht="20.149999999999999" customHeight="1">
      <c r="B68" s="100"/>
      <c r="C68" s="100"/>
      <c r="D68" s="100"/>
      <c r="E68" s="100"/>
      <c r="F68" s="103" t="s">
        <v>568</v>
      </c>
      <c r="G68" s="103"/>
      <c r="H68" s="104">
        <v>5.63</v>
      </c>
    </row>
    <row r="69" spans="2:8" ht="15" customHeight="1">
      <c r="B69" s="100"/>
      <c r="C69" s="100"/>
      <c r="D69" s="100"/>
      <c r="E69" s="100"/>
      <c r="F69" s="103" t="s">
        <v>539</v>
      </c>
      <c r="G69" s="103"/>
      <c r="H69" s="104">
        <v>527.26499999999999</v>
      </c>
    </row>
    <row r="70" spans="2:8" ht="15" customHeight="1">
      <c r="B70" s="100"/>
      <c r="C70" s="100"/>
      <c r="D70" s="100"/>
      <c r="E70" s="100"/>
      <c r="F70" s="103" t="s">
        <v>569</v>
      </c>
      <c r="G70" s="103"/>
      <c r="H70" s="104">
        <v>659.67</v>
      </c>
    </row>
    <row r="71" spans="2:8" ht="15" customHeight="1">
      <c r="B71" s="100"/>
      <c r="C71" s="100"/>
      <c r="D71" s="93"/>
      <c r="E71" s="93"/>
      <c r="F71" s="100"/>
      <c r="G71" s="115"/>
      <c r="H71" s="100"/>
    </row>
    <row r="72" spans="2:8" ht="15" customHeight="1">
      <c r="B72" s="87" t="s">
        <v>578</v>
      </c>
      <c r="C72" s="87"/>
      <c r="D72" s="87"/>
      <c r="E72" s="87"/>
      <c r="F72" s="87"/>
      <c r="G72" s="87"/>
      <c r="H72" s="87"/>
    </row>
    <row r="73" spans="2:8" ht="25" customHeight="1">
      <c r="B73" s="94" t="s">
        <v>576</v>
      </c>
      <c r="C73" s="94"/>
      <c r="D73" s="95" t="s">
        <v>11</v>
      </c>
      <c r="E73" s="95" t="s">
        <v>550</v>
      </c>
      <c r="F73" s="95" t="s">
        <v>551</v>
      </c>
      <c r="G73" s="113" t="s">
        <v>552</v>
      </c>
      <c r="H73" s="95" t="s">
        <v>553</v>
      </c>
    </row>
    <row r="74" spans="2:8" ht="15" customHeight="1">
      <c r="B74" s="96" t="s">
        <v>579</v>
      </c>
      <c r="C74" s="97" t="s">
        <v>580</v>
      </c>
      <c r="D74" s="96" t="s">
        <v>39</v>
      </c>
      <c r="E74" s="96" t="s">
        <v>40</v>
      </c>
      <c r="F74" s="98">
        <v>1</v>
      </c>
      <c r="G74" s="114">
        <v>0.35</v>
      </c>
      <c r="H74" s="99">
        <v>0.35</v>
      </c>
    </row>
    <row r="75" spans="2:8" ht="15" customHeight="1">
      <c r="B75" s="96" t="s">
        <v>581</v>
      </c>
      <c r="C75" s="97" t="s">
        <v>582</v>
      </c>
      <c r="D75" s="96" t="s">
        <v>39</v>
      </c>
      <c r="E75" s="96" t="s">
        <v>40</v>
      </c>
      <c r="F75" s="98">
        <v>1</v>
      </c>
      <c r="G75" s="114">
        <v>0.01</v>
      </c>
      <c r="H75" s="99">
        <v>0.01</v>
      </c>
    </row>
    <row r="76" spans="2:8" ht="15" customHeight="1">
      <c r="B76" s="100"/>
      <c r="C76" s="100"/>
      <c r="D76" s="100"/>
      <c r="E76" s="100"/>
      <c r="F76" s="101" t="s">
        <v>569</v>
      </c>
      <c r="G76" s="101"/>
      <c r="H76" s="102">
        <v>0.36</v>
      </c>
    </row>
    <row r="77" spans="2:8" ht="20.149999999999999" customHeight="1">
      <c r="B77" s="94" t="s">
        <v>583</v>
      </c>
      <c r="C77" s="94"/>
      <c r="D77" s="95" t="s">
        <v>11</v>
      </c>
      <c r="E77" s="95" t="s">
        <v>550</v>
      </c>
      <c r="F77" s="95" t="s">
        <v>551</v>
      </c>
      <c r="G77" s="113" t="s">
        <v>552</v>
      </c>
      <c r="H77" s="95" t="s">
        <v>553</v>
      </c>
    </row>
    <row r="78" spans="2:8" ht="20.149999999999999" customHeight="1">
      <c r="B78" s="96" t="s">
        <v>584</v>
      </c>
      <c r="C78" s="97" t="s">
        <v>585</v>
      </c>
      <c r="D78" s="96" t="s">
        <v>39</v>
      </c>
      <c r="E78" s="96" t="s">
        <v>40</v>
      </c>
      <c r="F78" s="98">
        <v>1</v>
      </c>
      <c r="G78" s="114">
        <v>84.13</v>
      </c>
      <c r="H78" s="99">
        <f>F78*G78</f>
        <v>84.13</v>
      </c>
    </row>
    <row r="79" spans="2:8" ht="15" customHeight="1">
      <c r="B79" s="100"/>
      <c r="C79" s="100"/>
      <c r="D79" s="100"/>
      <c r="E79" s="100"/>
      <c r="F79" s="101" t="s">
        <v>586</v>
      </c>
      <c r="G79" s="101"/>
      <c r="H79" s="102">
        <f>SUM(H78)</f>
        <v>84.13</v>
      </c>
    </row>
    <row r="80" spans="2:8" ht="15" customHeight="1">
      <c r="B80" s="94" t="s">
        <v>549</v>
      </c>
      <c r="C80" s="94"/>
      <c r="D80" s="95" t="s">
        <v>11</v>
      </c>
      <c r="E80" s="95" t="s">
        <v>550</v>
      </c>
      <c r="F80" s="95" t="s">
        <v>551</v>
      </c>
      <c r="G80" s="113" t="s">
        <v>552</v>
      </c>
      <c r="H80" s="95" t="s">
        <v>553</v>
      </c>
    </row>
    <row r="81" spans="2:9" ht="20.149999999999999" customHeight="1">
      <c r="B81" s="96" t="s">
        <v>587</v>
      </c>
      <c r="C81" s="97" t="s">
        <v>588</v>
      </c>
      <c r="D81" s="96" t="s">
        <v>39</v>
      </c>
      <c r="E81" s="96" t="s">
        <v>40</v>
      </c>
      <c r="F81" s="98">
        <v>1</v>
      </c>
      <c r="G81" s="114">
        <v>0.01</v>
      </c>
      <c r="H81" s="99">
        <v>0.01</v>
      </c>
    </row>
    <row r="82" spans="2:9" ht="26" customHeight="1">
      <c r="B82" s="96" t="s">
        <v>589</v>
      </c>
      <c r="C82" s="97" t="s">
        <v>590</v>
      </c>
      <c r="D82" s="96" t="s">
        <v>39</v>
      </c>
      <c r="E82" s="96" t="s">
        <v>40</v>
      </c>
      <c r="F82" s="98">
        <v>1</v>
      </c>
      <c r="G82" s="114">
        <v>0.56999999999999995</v>
      </c>
      <c r="H82" s="99">
        <v>0.56999999999999995</v>
      </c>
    </row>
    <row r="83" spans="2:9" ht="26" customHeight="1">
      <c r="B83" s="100"/>
      <c r="C83" s="100"/>
      <c r="D83" s="100"/>
      <c r="E83" s="100"/>
      <c r="F83" s="101" t="s">
        <v>556</v>
      </c>
      <c r="G83" s="101"/>
      <c r="H83" s="102">
        <v>0.57999999999999996</v>
      </c>
    </row>
    <row r="84" spans="2:9" ht="26" customHeight="1">
      <c r="B84" s="94" t="s">
        <v>557</v>
      </c>
      <c r="C84" s="94"/>
      <c r="D84" s="95" t="s">
        <v>11</v>
      </c>
      <c r="E84" s="95" t="s">
        <v>550</v>
      </c>
      <c r="F84" s="95" t="s">
        <v>551</v>
      </c>
      <c r="G84" s="113" t="s">
        <v>552</v>
      </c>
      <c r="H84" s="95" t="s">
        <v>553</v>
      </c>
    </row>
    <row r="85" spans="2:9" ht="26" customHeight="1">
      <c r="B85" s="96" t="s">
        <v>591</v>
      </c>
      <c r="C85" s="97" t="s">
        <v>592</v>
      </c>
      <c r="D85" s="96" t="s">
        <v>39</v>
      </c>
      <c r="E85" s="96" t="s">
        <v>40</v>
      </c>
      <c r="F85" s="98">
        <v>1</v>
      </c>
      <c r="G85" s="114">
        <v>0.85</v>
      </c>
      <c r="H85" s="99">
        <v>0.85</v>
      </c>
    </row>
    <row r="86" spans="2:9" ht="15" customHeight="1">
      <c r="B86" s="100"/>
      <c r="C86" s="100"/>
      <c r="D86" s="100"/>
      <c r="E86" s="100"/>
      <c r="F86" s="101" t="s">
        <v>562</v>
      </c>
      <c r="G86" s="101"/>
      <c r="H86" s="102">
        <v>0.85</v>
      </c>
    </row>
    <row r="87" spans="2:9" ht="15" customHeight="1">
      <c r="B87" s="100"/>
      <c r="C87" s="100"/>
      <c r="D87" s="100"/>
      <c r="E87" s="100"/>
      <c r="F87" s="103" t="s">
        <v>563</v>
      </c>
      <c r="G87" s="103"/>
      <c r="H87" s="104">
        <f>H76+H79+H83+H86</f>
        <v>85.919999999999987</v>
      </c>
    </row>
    <row r="88" spans="2:9" ht="15" customHeight="1">
      <c r="B88" s="100"/>
      <c r="C88" s="100"/>
      <c r="D88" s="100"/>
      <c r="E88" s="100"/>
      <c r="F88" s="103" t="s">
        <v>564</v>
      </c>
      <c r="G88" s="103"/>
      <c r="H88" s="104">
        <f>H87-H89</f>
        <v>43.013699999999986</v>
      </c>
    </row>
    <row r="89" spans="2:9" ht="18" customHeight="1">
      <c r="B89" s="100"/>
      <c r="C89" s="100"/>
      <c r="D89" s="100"/>
      <c r="E89" s="100"/>
      <c r="F89" s="103" t="s">
        <v>565</v>
      </c>
      <c r="G89" s="103"/>
      <c r="H89" s="104">
        <f>I89*H79</f>
        <v>42.906300000000002</v>
      </c>
      <c r="I89" s="106">
        <v>0.51</v>
      </c>
    </row>
    <row r="90" spans="2:9" ht="15" customHeight="1">
      <c r="B90" s="100"/>
      <c r="C90" s="100"/>
      <c r="D90" s="100"/>
      <c r="E90" s="100"/>
      <c r="F90" s="103" t="s">
        <v>566</v>
      </c>
      <c r="G90" s="103"/>
      <c r="H90" s="104">
        <f>SUM(H88:H89)</f>
        <v>85.919999999999987</v>
      </c>
    </row>
    <row r="91" spans="2:9" ht="15" customHeight="1">
      <c r="B91" s="100"/>
      <c r="C91" s="100"/>
      <c r="D91" s="100"/>
      <c r="E91" s="100"/>
      <c r="F91" s="103" t="s">
        <v>567</v>
      </c>
      <c r="G91" s="103"/>
      <c r="H91" s="104">
        <f>H90*$H$9</f>
        <v>21.669023999999997</v>
      </c>
    </row>
    <row r="92" spans="2:9" ht="15" customHeight="1">
      <c r="B92" s="100"/>
      <c r="C92" s="100"/>
      <c r="D92" s="100"/>
      <c r="E92" s="100"/>
      <c r="F92" s="103" t="s">
        <v>568</v>
      </c>
      <c r="G92" s="103"/>
      <c r="H92" s="104">
        <f>SUM(H90:H91)</f>
        <v>107.58902399999998</v>
      </c>
    </row>
    <row r="93" spans="2:9" ht="15" customHeight="1">
      <c r="B93" s="100"/>
      <c r="C93" s="100"/>
      <c r="D93" s="100"/>
      <c r="E93" s="100"/>
      <c r="F93" s="103" t="s">
        <v>539</v>
      </c>
      <c r="G93" s="103"/>
      <c r="H93" s="104">
        <f>H90*128</f>
        <v>10997.759999999998</v>
      </c>
    </row>
    <row r="94" spans="2:9" ht="15" customHeight="1">
      <c r="B94" s="100"/>
      <c r="C94" s="100"/>
      <c r="D94" s="100"/>
      <c r="E94" s="100"/>
      <c r="F94" s="103" t="s">
        <v>569</v>
      </c>
      <c r="G94" s="103"/>
      <c r="H94" s="104">
        <f>H92*128</f>
        <v>13771.395071999998</v>
      </c>
    </row>
    <row r="95" spans="2:9" ht="15" customHeight="1">
      <c r="B95" s="100"/>
      <c r="C95" s="100"/>
      <c r="D95" s="93"/>
      <c r="E95" s="93"/>
      <c r="F95" s="100"/>
      <c r="G95" s="115"/>
      <c r="H95" s="100"/>
    </row>
    <row r="96" spans="2:9" ht="15" customHeight="1">
      <c r="B96" s="87" t="s">
        <v>593</v>
      </c>
      <c r="C96" s="87"/>
      <c r="D96" s="87"/>
      <c r="E96" s="87"/>
      <c r="F96" s="87"/>
      <c r="G96" s="87"/>
      <c r="H96" s="87"/>
    </row>
    <row r="97" spans="2:8" ht="15" customHeight="1">
      <c r="B97" s="94" t="s">
        <v>576</v>
      </c>
      <c r="C97" s="94"/>
      <c r="D97" s="95" t="s">
        <v>11</v>
      </c>
      <c r="E97" s="95" t="s">
        <v>550</v>
      </c>
      <c r="F97" s="95" t="s">
        <v>551</v>
      </c>
      <c r="G97" s="113" t="s">
        <v>552</v>
      </c>
      <c r="H97" s="95" t="s">
        <v>553</v>
      </c>
    </row>
    <row r="98" spans="2:8" ht="20.149999999999999" customHeight="1">
      <c r="B98" s="96" t="s">
        <v>579</v>
      </c>
      <c r="C98" s="97" t="s">
        <v>580</v>
      </c>
      <c r="D98" s="96" t="s">
        <v>39</v>
      </c>
      <c r="E98" s="96" t="s">
        <v>40</v>
      </c>
      <c r="F98" s="98">
        <v>1</v>
      </c>
      <c r="G98" s="114">
        <v>0.35</v>
      </c>
      <c r="H98" s="99">
        <v>0.35</v>
      </c>
    </row>
    <row r="99" spans="2:8" ht="20.149999999999999" customHeight="1">
      <c r="B99" s="96" t="s">
        <v>581</v>
      </c>
      <c r="C99" s="97" t="s">
        <v>582</v>
      </c>
      <c r="D99" s="96" t="s">
        <v>39</v>
      </c>
      <c r="E99" s="96" t="s">
        <v>40</v>
      </c>
      <c r="F99" s="98">
        <v>1</v>
      </c>
      <c r="G99" s="114">
        <v>0.01</v>
      </c>
      <c r="H99" s="99">
        <v>0.01</v>
      </c>
    </row>
    <row r="100" spans="2:8" ht="15" customHeight="1">
      <c r="B100" s="100"/>
      <c r="C100" s="100"/>
      <c r="D100" s="100"/>
      <c r="E100" s="100"/>
      <c r="F100" s="101" t="s">
        <v>569</v>
      </c>
      <c r="G100" s="101"/>
      <c r="H100" s="102">
        <v>0.36</v>
      </c>
    </row>
    <row r="101" spans="2:8" ht="15" customHeight="1">
      <c r="B101" s="94" t="s">
        <v>583</v>
      </c>
      <c r="C101" s="94"/>
      <c r="D101" s="95" t="s">
        <v>11</v>
      </c>
      <c r="E101" s="95" t="s">
        <v>550</v>
      </c>
      <c r="F101" s="95" t="s">
        <v>551</v>
      </c>
      <c r="G101" s="113" t="s">
        <v>552</v>
      </c>
      <c r="H101" s="95" t="s">
        <v>553</v>
      </c>
    </row>
    <row r="102" spans="2:8" ht="20.149999999999999" customHeight="1">
      <c r="B102" s="96" t="s">
        <v>594</v>
      </c>
      <c r="C102" s="97" t="s">
        <v>595</v>
      </c>
      <c r="D102" s="96" t="s">
        <v>39</v>
      </c>
      <c r="E102" s="96" t="s">
        <v>40</v>
      </c>
      <c r="F102" s="98">
        <v>1</v>
      </c>
      <c r="G102" s="114">
        <v>76.19</v>
      </c>
      <c r="H102" s="99">
        <v>76.19</v>
      </c>
    </row>
    <row r="103" spans="2:8" ht="15" customHeight="1">
      <c r="B103" s="100"/>
      <c r="C103" s="100"/>
      <c r="D103" s="100"/>
      <c r="E103" s="100"/>
      <c r="F103" s="101" t="s">
        <v>586</v>
      </c>
      <c r="G103" s="101"/>
      <c r="H103" s="102">
        <v>76.19</v>
      </c>
    </row>
    <row r="104" spans="2:8" ht="15" customHeight="1">
      <c r="B104" s="94" t="s">
        <v>549</v>
      </c>
      <c r="C104" s="94"/>
      <c r="D104" s="95" t="s">
        <v>11</v>
      </c>
      <c r="E104" s="95" t="s">
        <v>550</v>
      </c>
      <c r="F104" s="95" t="s">
        <v>551</v>
      </c>
      <c r="G104" s="113" t="s">
        <v>552</v>
      </c>
      <c r="H104" s="95" t="s">
        <v>553</v>
      </c>
    </row>
    <row r="105" spans="2:8" ht="15" customHeight="1">
      <c r="B105" s="96" t="s">
        <v>587</v>
      </c>
      <c r="C105" s="97" t="s">
        <v>588</v>
      </c>
      <c r="D105" s="96" t="s">
        <v>39</v>
      </c>
      <c r="E105" s="96" t="s">
        <v>40</v>
      </c>
      <c r="F105" s="98">
        <v>1</v>
      </c>
      <c r="G105" s="114">
        <v>0.01</v>
      </c>
      <c r="H105" s="99">
        <v>0.01</v>
      </c>
    </row>
    <row r="106" spans="2:8" ht="15" customHeight="1">
      <c r="B106" s="96" t="s">
        <v>589</v>
      </c>
      <c r="C106" s="97" t="s">
        <v>590</v>
      </c>
      <c r="D106" s="96" t="s">
        <v>39</v>
      </c>
      <c r="E106" s="96" t="s">
        <v>40</v>
      </c>
      <c r="F106" s="98">
        <v>1</v>
      </c>
      <c r="G106" s="114">
        <v>0.56999999999999995</v>
      </c>
      <c r="H106" s="99">
        <v>0.56999999999999995</v>
      </c>
    </row>
    <row r="107" spans="2:8" ht="15" customHeight="1">
      <c r="B107" s="100"/>
      <c r="C107" s="100"/>
      <c r="D107" s="100"/>
      <c r="E107" s="100"/>
      <c r="F107" s="101" t="s">
        <v>556</v>
      </c>
      <c r="G107" s="101"/>
      <c r="H107" s="102">
        <v>0.57999999999999996</v>
      </c>
    </row>
    <row r="108" spans="2:8" ht="15" customHeight="1">
      <c r="B108" s="94" t="s">
        <v>557</v>
      </c>
      <c r="C108" s="94"/>
      <c r="D108" s="95" t="s">
        <v>11</v>
      </c>
      <c r="E108" s="95" t="s">
        <v>550</v>
      </c>
      <c r="F108" s="95" t="s">
        <v>551</v>
      </c>
      <c r="G108" s="113" t="s">
        <v>552</v>
      </c>
      <c r="H108" s="95" t="s">
        <v>553</v>
      </c>
    </row>
    <row r="109" spans="2:8" ht="10" customHeight="1">
      <c r="B109" s="96" t="s">
        <v>596</v>
      </c>
      <c r="C109" s="97" t="s">
        <v>597</v>
      </c>
      <c r="D109" s="96" t="s">
        <v>39</v>
      </c>
      <c r="E109" s="96" t="s">
        <v>40</v>
      </c>
      <c r="F109" s="98">
        <v>1</v>
      </c>
      <c r="G109" s="114">
        <v>1.79</v>
      </c>
      <c r="H109" s="99">
        <v>1.79</v>
      </c>
    </row>
    <row r="110" spans="2:8" ht="20.149999999999999" customHeight="1">
      <c r="B110" s="100"/>
      <c r="C110" s="100"/>
      <c r="D110" s="100"/>
      <c r="E110" s="100"/>
      <c r="F110" s="101" t="s">
        <v>562</v>
      </c>
      <c r="G110" s="101"/>
      <c r="H110" s="102">
        <v>1.79</v>
      </c>
    </row>
    <row r="111" spans="2:8" ht="15" customHeight="1">
      <c r="B111" s="100"/>
      <c r="C111" s="100"/>
      <c r="D111" s="100"/>
      <c r="E111" s="100"/>
      <c r="F111" s="103" t="s">
        <v>563</v>
      </c>
      <c r="G111" s="103"/>
      <c r="H111" s="104">
        <v>78.92</v>
      </c>
    </row>
    <row r="112" spans="2:8" ht="15" customHeight="1">
      <c r="B112" s="100"/>
      <c r="C112" s="100"/>
      <c r="D112" s="100"/>
      <c r="E112" s="100"/>
      <c r="F112" s="103" t="s">
        <v>564</v>
      </c>
      <c r="G112" s="103"/>
      <c r="H112" s="104">
        <v>43.27</v>
      </c>
    </row>
    <row r="113" spans="2:8" ht="15" customHeight="1">
      <c r="B113" s="100"/>
      <c r="C113" s="100"/>
      <c r="D113" s="100"/>
      <c r="E113" s="100"/>
      <c r="F113" s="103" t="s">
        <v>565</v>
      </c>
      <c r="G113" s="103"/>
      <c r="H113" s="104">
        <v>35.65</v>
      </c>
    </row>
    <row r="114" spans="2:8" ht="15" customHeight="1">
      <c r="B114" s="100"/>
      <c r="C114" s="100"/>
      <c r="D114" s="100"/>
      <c r="E114" s="100"/>
      <c r="F114" s="103" t="s">
        <v>566</v>
      </c>
      <c r="G114" s="103"/>
      <c r="H114" s="104">
        <v>78.92</v>
      </c>
    </row>
    <row r="115" spans="2:8" ht="15" customHeight="1">
      <c r="B115" s="100"/>
      <c r="C115" s="100"/>
      <c r="D115" s="100"/>
      <c r="E115" s="100"/>
      <c r="F115" s="103" t="s">
        <v>567</v>
      </c>
      <c r="G115" s="103"/>
      <c r="H115" s="104">
        <v>19.903600000000001</v>
      </c>
    </row>
    <row r="116" spans="2:8" ht="15" customHeight="1">
      <c r="B116" s="100"/>
      <c r="C116" s="100"/>
      <c r="D116" s="100"/>
      <c r="E116" s="100"/>
      <c r="F116" s="103" t="s">
        <v>568</v>
      </c>
      <c r="G116" s="103"/>
      <c r="H116" s="104">
        <v>98.82</v>
      </c>
    </row>
    <row r="117" spans="2:8" ht="15" customHeight="1">
      <c r="B117" s="100"/>
      <c r="C117" s="100"/>
      <c r="D117" s="100"/>
      <c r="E117" s="100"/>
      <c r="F117" s="103" t="s">
        <v>539</v>
      </c>
      <c r="G117" s="103"/>
      <c r="H117" s="104">
        <v>2525.44</v>
      </c>
    </row>
    <row r="118" spans="2:8" ht="15" customHeight="1">
      <c r="B118" s="100"/>
      <c r="C118" s="100"/>
      <c r="D118" s="100"/>
      <c r="E118" s="100"/>
      <c r="F118" s="103" t="s">
        <v>569</v>
      </c>
      <c r="G118" s="103"/>
      <c r="H118" s="104">
        <v>3162.24</v>
      </c>
    </row>
    <row r="119" spans="2:8" ht="20.149999999999999" customHeight="1">
      <c r="B119" s="100"/>
      <c r="C119" s="100"/>
      <c r="D119" s="93"/>
      <c r="E119" s="93"/>
      <c r="F119" s="100"/>
      <c r="G119" s="115"/>
      <c r="H119" s="100"/>
    </row>
    <row r="120" spans="2:8" ht="20.149999999999999" customHeight="1">
      <c r="B120" s="87" t="s">
        <v>598</v>
      </c>
      <c r="C120" s="87"/>
      <c r="D120" s="87"/>
      <c r="E120" s="87"/>
      <c r="F120" s="87"/>
      <c r="G120" s="87"/>
      <c r="H120" s="87"/>
    </row>
    <row r="121" spans="2:8" ht="15" customHeight="1">
      <c r="B121" s="94" t="s">
        <v>576</v>
      </c>
      <c r="C121" s="94"/>
      <c r="D121" s="95" t="s">
        <v>11</v>
      </c>
      <c r="E121" s="95" t="s">
        <v>550</v>
      </c>
      <c r="F121" s="95" t="s">
        <v>551</v>
      </c>
      <c r="G121" s="113" t="s">
        <v>552</v>
      </c>
      <c r="H121" s="95" t="s">
        <v>553</v>
      </c>
    </row>
    <row r="122" spans="2:8" ht="15" customHeight="1">
      <c r="B122" s="96" t="s">
        <v>599</v>
      </c>
      <c r="C122" s="97" t="s">
        <v>600</v>
      </c>
      <c r="D122" s="96" t="s">
        <v>39</v>
      </c>
      <c r="E122" s="96" t="s">
        <v>47</v>
      </c>
      <c r="F122" s="98">
        <v>1</v>
      </c>
      <c r="G122" s="114">
        <v>65.94</v>
      </c>
      <c r="H122" s="99">
        <v>65.94</v>
      </c>
    </row>
    <row r="123" spans="2:8" ht="20.149999999999999" customHeight="1">
      <c r="B123" s="96" t="s">
        <v>601</v>
      </c>
      <c r="C123" s="97" t="s">
        <v>602</v>
      </c>
      <c r="D123" s="96" t="s">
        <v>39</v>
      </c>
      <c r="E123" s="96" t="s">
        <v>47</v>
      </c>
      <c r="F123" s="98">
        <v>1</v>
      </c>
      <c r="G123" s="114">
        <v>0.01</v>
      </c>
      <c r="H123" s="99">
        <v>0.01</v>
      </c>
    </row>
    <row r="124" spans="2:8" ht="15" customHeight="1">
      <c r="B124" s="100"/>
      <c r="C124" s="100"/>
      <c r="D124" s="100"/>
      <c r="E124" s="100"/>
      <c r="F124" s="101" t="s">
        <v>569</v>
      </c>
      <c r="G124" s="101"/>
      <c r="H124" s="102">
        <v>65.95</v>
      </c>
    </row>
    <row r="125" spans="2:8" ht="20.5" customHeight="1">
      <c r="B125" s="94" t="s">
        <v>583</v>
      </c>
      <c r="C125" s="94"/>
      <c r="D125" s="95" t="s">
        <v>11</v>
      </c>
      <c r="E125" s="95" t="s">
        <v>550</v>
      </c>
      <c r="F125" s="95" t="s">
        <v>551</v>
      </c>
      <c r="G125" s="113" t="s">
        <v>552</v>
      </c>
      <c r="H125" s="95" t="s">
        <v>553</v>
      </c>
    </row>
    <row r="126" spans="2:8" ht="15" customHeight="1">
      <c r="B126" s="96" t="s">
        <v>603</v>
      </c>
      <c r="C126" s="97" t="s">
        <v>604</v>
      </c>
      <c r="D126" s="96" t="s">
        <v>39</v>
      </c>
      <c r="E126" s="96" t="s">
        <v>47</v>
      </c>
      <c r="F126" s="98">
        <v>1</v>
      </c>
      <c r="G126" s="114">
        <v>4616.8900000000003</v>
      </c>
      <c r="H126" s="99">
        <f>F126*G126</f>
        <v>4616.8900000000003</v>
      </c>
    </row>
    <row r="127" spans="2:8" ht="15" customHeight="1">
      <c r="B127" s="100"/>
      <c r="C127" s="100"/>
      <c r="D127" s="100"/>
      <c r="E127" s="100"/>
      <c r="F127" s="101" t="s">
        <v>586</v>
      </c>
      <c r="G127" s="101"/>
      <c r="H127" s="102">
        <f>SUM(H126)</f>
        <v>4616.8900000000003</v>
      </c>
    </row>
    <row r="128" spans="2:8" ht="15" customHeight="1">
      <c r="B128" s="94" t="s">
        <v>549</v>
      </c>
      <c r="C128" s="94"/>
      <c r="D128" s="95" t="s">
        <v>11</v>
      </c>
      <c r="E128" s="95" t="s">
        <v>550</v>
      </c>
      <c r="F128" s="95" t="s">
        <v>551</v>
      </c>
      <c r="G128" s="113" t="s">
        <v>552</v>
      </c>
      <c r="H128" s="95" t="s">
        <v>553</v>
      </c>
    </row>
    <row r="129" spans="2:8" ht="24.5" customHeight="1">
      <c r="B129" s="96" t="s">
        <v>605</v>
      </c>
      <c r="C129" s="97" t="s">
        <v>606</v>
      </c>
      <c r="D129" s="96" t="s">
        <v>39</v>
      </c>
      <c r="E129" s="96" t="s">
        <v>47</v>
      </c>
      <c r="F129" s="98">
        <v>1</v>
      </c>
      <c r="G129" s="114">
        <v>14.26</v>
      </c>
      <c r="H129" s="99">
        <v>14.26</v>
      </c>
    </row>
    <row r="130" spans="2:8" ht="10" customHeight="1">
      <c r="B130" s="96" t="s">
        <v>607</v>
      </c>
      <c r="C130" s="97" t="s">
        <v>608</v>
      </c>
      <c r="D130" s="96" t="s">
        <v>39</v>
      </c>
      <c r="E130" s="96" t="s">
        <v>47</v>
      </c>
      <c r="F130" s="98">
        <v>1</v>
      </c>
      <c r="G130" s="114">
        <v>179.44</v>
      </c>
      <c r="H130" s="99">
        <v>179.44</v>
      </c>
    </row>
    <row r="131" spans="2:8" ht="20.149999999999999" customHeight="1">
      <c r="B131" s="100"/>
      <c r="C131" s="100"/>
      <c r="D131" s="100"/>
      <c r="E131" s="100"/>
      <c r="F131" s="101" t="s">
        <v>556</v>
      </c>
      <c r="G131" s="101"/>
      <c r="H131" s="102">
        <v>193.7</v>
      </c>
    </row>
    <row r="132" spans="2:8" ht="15" customHeight="1">
      <c r="B132" s="94" t="s">
        <v>557</v>
      </c>
      <c r="C132" s="94"/>
      <c r="D132" s="95" t="s">
        <v>11</v>
      </c>
      <c r="E132" s="95" t="s">
        <v>550</v>
      </c>
      <c r="F132" s="95" t="s">
        <v>551</v>
      </c>
      <c r="G132" s="113" t="s">
        <v>552</v>
      </c>
      <c r="H132" s="95" t="s">
        <v>553</v>
      </c>
    </row>
    <row r="133" spans="2:8" ht="15" customHeight="1">
      <c r="B133" s="96" t="s">
        <v>609</v>
      </c>
      <c r="C133" s="97" t="s">
        <v>610</v>
      </c>
      <c r="D133" s="96" t="s">
        <v>39</v>
      </c>
      <c r="E133" s="96" t="s">
        <v>47</v>
      </c>
      <c r="F133" s="98">
        <v>1</v>
      </c>
      <c r="G133" s="114">
        <v>62.9</v>
      </c>
      <c r="H133" s="99">
        <v>62.9</v>
      </c>
    </row>
    <row r="134" spans="2:8" ht="15" customHeight="1">
      <c r="B134" s="100"/>
      <c r="C134" s="100"/>
      <c r="D134" s="100"/>
      <c r="E134" s="100"/>
      <c r="F134" s="101" t="s">
        <v>562</v>
      </c>
      <c r="G134" s="101"/>
      <c r="H134" s="102">
        <v>62.9</v>
      </c>
    </row>
    <row r="135" spans="2:8" ht="15" customHeight="1">
      <c r="B135" s="100"/>
      <c r="C135" s="100"/>
      <c r="D135" s="100"/>
      <c r="E135" s="100"/>
      <c r="F135" s="103" t="s">
        <v>563</v>
      </c>
      <c r="G135" s="103"/>
      <c r="H135" s="104">
        <f>H124+H127+H131</f>
        <v>4876.54</v>
      </c>
    </row>
    <row r="136" spans="2:8" ht="15" customHeight="1">
      <c r="B136" s="100"/>
      <c r="C136" s="100"/>
      <c r="D136" s="100"/>
      <c r="E136" s="100"/>
      <c r="F136" s="103" t="s">
        <v>564</v>
      </c>
      <c r="G136" s="103"/>
      <c r="H136" s="104">
        <v>4095.28</v>
      </c>
    </row>
    <row r="137" spans="2:8" ht="15" customHeight="1">
      <c r="B137" s="100"/>
      <c r="C137" s="100"/>
      <c r="D137" s="100"/>
      <c r="E137" s="100"/>
      <c r="F137" s="103" t="s">
        <v>611</v>
      </c>
      <c r="G137" s="103"/>
      <c r="H137" s="104">
        <v>1844.16</v>
      </c>
    </row>
    <row r="138" spans="2:8" ht="15" customHeight="1">
      <c r="B138" s="100"/>
      <c r="C138" s="100"/>
      <c r="D138" s="100"/>
      <c r="E138" s="100"/>
      <c r="F138" s="103" t="s">
        <v>566</v>
      </c>
      <c r="G138" s="103"/>
      <c r="H138" s="104">
        <v>5939.44</v>
      </c>
    </row>
    <row r="139" spans="2:8" ht="20.149999999999999" customHeight="1">
      <c r="B139" s="100"/>
      <c r="C139" s="100"/>
      <c r="D139" s="100"/>
      <c r="E139" s="100"/>
      <c r="F139" s="103" t="s">
        <v>567</v>
      </c>
      <c r="G139" s="103"/>
      <c r="H139" s="104">
        <v>1497.9268</v>
      </c>
    </row>
    <row r="140" spans="2:8" ht="15" customHeight="1">
      <c r="B140" s="100"/>
      <c r="C140" s="100"/>
      <c r="D140" s="100"/>
      <c r="E140" s="100"/>
      <c r="F140" s="103" t="s">
        <v>568</v>
      </c>
      <c r="G140" s="103"/>
      <c r="H140" s="104">
        <v>7437.37</v>
      </c>
    </row>
    <row r="141" spans="2:8" ht="15" customHeight="1">
      <c r="B141" s="100"/>
      <c r="C141" s="100"/>
      <c r="D141" s="100"/>
      <c r="E141" s="100"/>
      <c r="F141" s="103" t="s">
        <v>539</v>
      </c>
      <c r="G141" s="103"/>
      <c r="H141" s="104">
        <v>11878.88</v>
      </c>
    </row>
    <row r="142" spans="2:8" ht="20.149999999999999" customHeight="1">
      <c r="B142" s="100"/>
      <c r="C142" s="100"/>
      <c r="D142" s="100"/>
      <c r="E142" s="100"/>
      <c r="F142" s="103" t="s">
        <v>569</v>
      </c>
      <c r="G142" s="103"/>
      <c r="H142" s="104">
        <v>14874.74</v>
      </c>
    </row>
    <row r="143" spans="2:8" ht="15" customHeight="1">
      <c r="B143" s="100"/>
      <c r="C143" s="100"/>
      <c r="D143" s="93"/>
      <c r="E143" s="93"/>
      <c r="F143" s="100"/>
      <c r="G143" s="115"/>
      <c r="H143" s="100"/>
    </row>
    <row r="144" spans="2:8" ht="15" customHeight="1">
      <c r="B144" s="87" t="s">
        <v>612</v>
      </c>
      <c r="C144" s="87"/>
      <c r="D144" s="87"/>
      <c r="E144" s="87"/>
      <c r="F144" s="87"/>
      <c r="G144" s="87"/>
      <c r="H144" s="87"/>
    </row>
    <row r="145" spans="2:8" ht="15" customHeight="1">
      <c r="B145" s="94" t="s">
        <v>576</v>
      </c>
      <c r="C145" s="94"/>
      <c r="D145" s="95" t="s">
        <v>11</v>
      </c>
      <c r="E145" s="95" t="s">
        <v>550</v>
      </c>
      <c r="F145" s="95" t="s">
        <v>551</v>
      </c>
      <c r="G145" s="113" t="s">
        <v>552</v>
      </c>
      <c r="H145" s="95" t="s">
        <v>553</v>
      </c>
    </row>
    <row r="146" spans="2:8" ht="15" customHeight="1">
      <c r="B146" s="96" t="s">
        <v>613</v>
      </c>
      <c r="C146" s="97" t="s">
        <v>614</v>
      </c>
      <c r="D146" s="96" t="s">
        <v>39</v>
      </c>
      <c r="E146" s="96" t="s">
        <v>40</v>
      </c>
      <c r="F146" s="98">
        <v>220</v>
      </c>
      <c r="G146" s="114">
        <v>0.01</v>
      </c>
      <c r="H146" s="99">
        <v>2.2000000000000002</v>
      </c>
    </row>
    <row r="147" spans="2:8" ht="15" customHeight="1">
      <c r="B147" s="96" t="s">
        <v>615</v>
      </c>
      <c r="C147" s="97" t="s">
        <v>616</v>
      </c>
      <c r="D147" s="96" t="s">
        <v>39</v>
      </c>
      <c r="E147" s="96" t="s">
        <v>40</v>
      </c>
      <c r="F147" s="98">
        <v>220</v>
      </c>
      <c r="G147" s="114">
        <v>0.53</v>
      </c>
      <c r="H147" s="99">
        <v>116.6</v>
      </c>
    </row>
    <row r="148" spans="2:8" ht="15" customHeight="1">
      <c r="B148" s="96" t="s">
        <v>579</v>
      </c>
      <c r="C148" s="97" t="s">
        <v>580</v>
      </c>
      <c r="D148" s="96" t="s">
        <v>39</v>
      </c>
      <c r="E148" s="96" t="s">
        <v>40</v>
      </c>
      <c r="F148" s="98">
        <v>220</v>
      </c>
      <c r="G148" s="114">
        <v>0.35</v>
      </c>
      <c r="H148" s="99">
        <v>77</v>
      </c>
    </row>
    <row r="149" spans="2:8" ht="10" customHeight="1">
      <c r="B149" s="96" t="s">
        <v>581</v>
      </c>
      <c r="C149" s="97" t="s">
        <v>582</v>
      </c>
      <c r="D149" s="96" t="s">
        <v>39</v>
      </c>
      <c r="E149" s="96" t="s">
        <v>40</v>
      </c>
      <c r="F149" s="98">
        <v>220</v>
      </c>
      <c r="G149" s="114">
        <v>0.01</v>
      </c>
      <c r="H149" s="99">
        <v>2.2000000000000002</v>
      </c>
    </row>
    <row r="150" spans="2:8" ht="20.149999999999999" customHeight="1">
      <c r="B150" s="100"/>
      <c r="C150" s="100"/>
      <c r="D150" s="100"/>
      <c r="E150" s="100"/>
      <c r="F150" s="101" t="s">
        <v>569</v>
      </c>
      <c r="G150" s="101"/>
      <c r="H150" s="102">
        <v>198</v>
      </c>
    </row>
    <row r="151" spans="2:8" ht="15" customHeight="1">
      <c r="B151" s="94" t="s">
        <v>583</v>
      </c>
      <c r="C151" s="94"/>
      <c r="D151" s="95" t="s">
        <v>11</v>
      </c>
      <c r="E151" s="95" t="s">
        <v>550</v>
      </c>
      <c r="F151" s="95" t="s">
        <v>551</v>
      </c>
      <c r="G151" s="113" t="s">
        <v>552</v>
      </c>
      <c r="H151" s="95" t="s">
        <v>553</v>
      </c>
    </row>
    <row r="152" spans="2:8" ht="20.149999999999999" customHeight="1">
      <c r="B152" s="96" t="s">
        <v>617</v>
      </c>
      <c r="C152" s="97" t="s">
        <v>618</v>
      </c>
      <c r="D152" s="96" t="s">
        <v>39</v>
      </c>
      <c r="E152" s="96" t="s">
        <v>40</v>
      </c>
      <c r="F152" s="98">
        <v>220</v>
      </c>
      <c r="G152" s="114">
        <v>13.35</v>
      </c>
      <c r="H152" s="99">
        <v>2937</v>
      </c>
    </row>
    <row r="153" spans="2:8" ht="15" customHeight="1">
      <c r="B153" s="100"/>
      <c r="C153" s="100"/>
      <c r="D153" s="100"/>
      <c r="E153" s="100"/>
      <c r="F153" s="101" t="s">
        <v>586</v>
      </c>
      <c r="G153" s="101"/>
      <c r="H153" s="102">
        <v>2937</v>
      </c>
    </row>
    <row r="154" spans="2:8" ht="15" customHeight="1">
      <c r="B154" s="94" t="s">
        <v>557</v>
      </c>
      <c r="C154" s="94"/>
      <c r="D154" s="95" t="s">
        <v>11</v>
      </c>
      <c r="E154" s="95" t="s">
        <v>550</v>
      </c>
      <c r="F154" s="95" t="s">
        <v>551</v>
      </c>
      <c r="G154" s="113" t="s">
        <v>552</v>
      </c>
      <c r="H154" s="95" t="s">
        <v>553</v>
      </c>
    </row>
    <row r="155" spans="2:8" ht="15" customHeight="1">
      <c r="B155" s="96" t="s">
        <v>619</v>
      </c>
      <c r="C155" s="97" t="s">
        <v>620</v>
      </c>
      <c r="D155" s="96" t="s">
        <v>39</v>
      </c>
      <c r="E155" s="96" t="s">
        <v>40</v>
      </c>
      <c r="F155" s="98">
        <v>220</v>
      </c>
      <c r="G155" s="114">
        <v>0.04</v>
      </c>
      <c r="H155" s="99">
        <v>8.8000000000000007</v>
      </c>
    </row>
    <row r="156" spans="2:8" ht="15" customHeight="1">
      <c r="B156" s="100"/>
      <c r="C156" s="100"/>
      <c r="D156" s="100"/>
      <c r="E156" s="100"/>
      <c r="F156" s="101" t="s">
        <v>562</v>
      </c>
      <c r="G156" s="101"/>
      <c r="H156" s="102">
        <v>8.8000000000000007</v>
      </c>
    </row>
    <row r="157" spans="2:8" ht="15" customHeight="1">
      <c r="B157" s="100"/>
      <c r="C157" s="100"/>
      <c r="D157" s="100"/>
      <c r="E157" s="100"/>
      <c r="F157" s="103" t="s">
        <v>563</v>
      </c>
      <c r="G157" s="103"/>
      <c r="H157" s="104">
        <v>3143.8</v>
      </c>
    </row>
    <row r="158" spans="2:8" ht="15" customHeight="1">
      <c r="B158" s="100"/>
      <c r="C158" s="100"/>
      <c r="D158" s="100"/>
      <c r="E158" s="100"/>
      <c r="F158" s="103" t="s">
        <v>564</v>
      </c>
      <c r="G158" s="103"/>
      <c r="H158" s="104">
        <v>1799.16</v>
      </c>
    </row>
    <row r="159" spans="2:8" ht="10" customHeight="1">
      <c r="B159" s="100"/>
      <c r="C159" s="100"/>
      <c r="D159" s="100"/>
      <c r="E159" s="100"/>
      <c r="F159" s="103" t="s">
        <v>574</v>
      </c>
      <c r="G159" s="103"/>
      <c r="H159" s="104">
        <v>1344.64</v>
      </c>
    </row>
    <row r="160" spans="2:8" ht="20.149999999999999" customHeight="1">
      <c r="B160" s="100"/>
      <c r="C160" s="100"/>
      <c r="D160" s="100"/>
      <c r="E160" s="100"/>
      <c r="F160" s="103" t="s">
        <v>566</v>
      </c>
      <c r="G160" s="103"/>
      <c r="H160" s="104">
        <v>3143.8</v>
      </c>
    </row>
    <row r="161" spans="2:8" ht="15" customHeight="1">
      <c r="B161" s="100"/>
      <c r="C161" s="100"/>
      <c r="D161" s="100"/>
      <c r="E161" s="100"/>
      <c r="F161" s="103" t="s">
        <v>567</v>
      </c>
      <c r="G161" s="103"/>
      <c r="H161" s="104">
        <v>792.8664</v>
      </c>
    </row>
    <row r="162" spans="2:8" ht="15" customHeight="1">
      <c r="B162" s="100"/>
      <c r="C162" s="100"/>
      <c r="D162" s="100"/>
      <c r="E162" s="100"/>
      <c r="F162" s="103" t="s">
        <v>568</v>
      </c>
      <c r="G162" s="103"/>
      <c r="H162" s="104">
        <v>3936.67</v>
      </c>
    </row>
    <row r="163" spans="2:8" ht="15" customHeight="1">
      <c r="B163" s="100"/>
      <c r="C163" s="100"/>
      <c r="D163" s="100"/>
      <c r="E163" s="100"/>
      <c r="F163" s="103" t="s">
        <v>539</v>
      </c>
      <c r="G163" s="103"/>
      <c r="H163" s="104">
        <v>6287.6</v>
      </c>
    </row>
    <row r="164" spans="2:8" ht="15" customHeight="1">
      <c r="B164" s="100"/>
      <c r="C164" s="100"/>
      <c r="D164" s="100"/>
      <c r="E164" s="100"/>
      <c r="F164" s="103" t="s">
        <v>569</v>
      </c>
      <c r="G164" s="103"/>
      <c r="H164" s="104">
        <v>7873.34</v>
      </c>
    </row>
    <row r="165" spans="2:8" ht="15" customHeight="1">
      <c r="B165" s="100"/>
      <c r="C165" s="100"/>
      <c r="D165" s="93"/>
      <c r="E165" s="93"/>
      <c r="F165" s="100"/>
      <c r="G165" s="115"/>
      <c r="H165" s="100"/>
    </row>
    <row r="166" spans="2:8" ht="15" customHeight="1">
      <c r="B166" s="87" t="s">
        <v>621</v>
      </c>
      <c r="C166" s="87"/>
      <c r="D166" s="87"/>
      <c r="E166" s="87"/>
      <c r="F166" s="87"/>
      <c r="G166" s="87"/>
      <c r="H166" s="87"/>
    </row>
    <row r="167" spans="2:8" ht="15" customHeight="1">
      <c r="B167" s="105"/>
      <c r="C167" s="105"/>
      <c r="D167" s="105"/>
      <c r="E167" s="105"/>
      <c r="F167" s="105"/>
      <c r="G167" s="105"/>
      <c r="H167" s="105"/>
    </row>
    <row r="168" spans="2:8" ht="15" customHeight="1">
      <c r="B168" s="100"/>
      <c r="C168" s="100"/>
      <c r="D168" s="100"/>
      <c r="E168" s="100"/>
      <c r="F168" s="103" t="s">
        <v>563</v>
      </c>
      <c r="G168" s="103"/>
      <c r="H168" s="104">
        <v>30</v>
      </c>
    </row>
    <row r="169" spans="2:8" ht="10" customHeight="1">
      <c r="B169" s="100"/>
      <c r="C169" s="100"/>
      <c r="D169" s="100"/>
      <c r="E169" s="100"/>
      <c r="F169" s="103" t="s">
        <v>564</v>
      </c>
      <c r="G169" s="103"/>
      <c r="H169" s="104">
        <v>30</v>
      </c>
    </row>
    <row r="170" spans="2:8" ht="20.149999999999999" customHeight="1">
      <c r="B170" s="100"/>
      <c r="C170" s="100"/>
      <c r="D170" s="100"/>
      <c r="E170" s="100"/>
      <c r="F170" s="103" t="s">
        <v>574</v>
      </c>
      <c r="G170" s="103"/>
      <c r="H170" s="104">
        <v>0</v>
      </c>
    </row>
    <row r="171" spans="2:8" ht="15" customHeight="1">
      <c r="B171" s="100"/>
      <c r="C171" s="100"/>
      <c r="D171" s="100"/>
      <c r="E171" s="100"/>
      <c r="F171" s="103" t="s">
        <v>566</v>
      </c>
      <c r="G171" s="103"/>
      <c r="H171" s="104">
        <v>30</v>
      </c>
    </row>
    <row r="172" spans="2:8" ht="15" customHeight="1">
      <c r="B172" s="100"/>
      <c r="C172" s="100"/>
      <c r="D172" s="100"/>
      <c r="E172" s="100"/>
      <c r="F172" s="103" t="s">
        <v>567</v>
      </c>
      <c r="G172" s="103"/>
      <c r="H172" s="104">
        <v>7.5659999999999998</v>
      </c>
    </row>
    <row r="173" spans="2:8" ht="15" customHeight="1">
      <c r="B173" s="100"/>
      <c r="C173" s="100"/>
      <c r="D173" s="100"/>
      <c r="E173" s="100"/>
      <c r="F173" s="103" t="s">
        <v>568</v>
      </c>
      <c r="G173" s="103"/>
      <c r="H173" s="104">
        <v>37.57</v>
      </c>
    </row>
    <row r="174" spans="2:8" ht="15" customHeight="1">
      <c r="B174" s="100"/>
      <c r="C174" s="100"/>
      <c r="D174" s="100"/>
      <c r="E174" s="100"/>
      <c r="F174" s="103" t="s">
        <v>539</v>
      </c>
      <c r="G174" s="103"/>
      <c r="H174" s="104">
        <v>390</v>
      </c>
    </row>
    <row r="175" spans="2:8" ht="15" customHeight="1">
      <c r="B175" s="100"/>
      <c r="C175" s="100"/>
      <c r="D175" s="100"/>
      <c r="E175" s="100"/>
      <c r="F175" s="103" t="s">
        <v>569</v>
      </c>
      <c r="G175" s="103"/>
      <c r="H175" s="104">
        <v>488.41</v>
      </c>
    </row>
    <row r="176" spans="2:8" ht="15" customHeight="1">
      <c r="B176" s="100"/>
      <c r="C176" s="100"/>
      <c r="D176" s="93"/>
      <c r="E176" s="93"/>
      <c r="F176" s="100"/>
      <c r="G176" s="115"/>
      <c r="H176" s="100"/>
    </row>
    <row r="177" spans="2:8" ht="15" customHeight="1">
      <c r="B177" s="87" t="s">
        <v>622</v>
      </c>
      <c r="C177" s="87"/>
      <c r="D177" s="87"/>
      <c r="E177" s="87"/>
      <c r="F177" s="87"/>
      <c r="G177" s="87"/>
      <c r="H177" s="87"/>
    </row>
    <row r="178" spans="2:8" ht="15" customHeight="1">
      <c r="B178" s="94" t="s">
        <v>576</v>
      </c>
      <c r="C178" s="94"/>
      <c r="D178" s="95" t="s">
        <v>11</v>
      </c>
      <c r="E178" s="95" t="s">
        <v>550</v>
      </c>
      <c r="F178" s="95" t="s">
        <v>551</v>
      </c>
      <c r="G178" s="113" t="s">
        <v>552</v>
      </c>
      <c r="H178" s="95" t="s">
        <v>553</v>
      </c>
    </row>
    <row r="179" spans="2:8" ht="15" customHeight="1">
      <c r="B179" s="96" t="s">
        <v>55</v>
      </c>
      <c r="C179" s="97" t="s">
        <v>56</v>
      </c>
      <c r="D179" s="96" t="s">
        <v>623</v>
      </c>
      <c r="E179" s="96" t="s">
        <v>58</v>
      </c>
      <c r="F179" s="98">
        <v>1</v>
      </c>
      <c r="G179" s="114">
        <v>30</v>
      </c>
      <c r="H179" s="99">
        <v>30</v>
      </c>
    </row>
    <row r="180" spans="2:8" ht="15" customHeight="1">
      <c r="B180" s="100"/>
      <c r="C180" s="100"/>
      <c r="D180" s="100"/>
      <c r="E180" s="100"/>
      <c r="F180" s="101" t="s">
        <v>569</v>
      </c>
      <c r="G180" s="101"/>
      <c r="H180" s="102">
        <v>30</v>
      </c>
    </row>
    <row r="181" spans="2:8" ht="15" customHeight="1">
      <c r="B181" s="100"/>
      <c r="C181" s="100"/>
      <c r="D181" s="100"/>
      <c r="E181" s="100"/>
      <c r="F181" s="103" t="s">
        <v>563</v>
      </c>
      <c r="G181" s="103"/>
      <c r="H181" s="104">
        <v>30</v>
      </c>
    </row>
    <row r="182" spans="2:8" ht="15" customHeight="1">
      <c r="B182" s="100"/>
      <c r="C182" s="100"/>
      <c r="D182" s="100"/>
      <c r="E182" s="100"/>
      <c r="F182" s="103" t="s">
        <v>564</v>
      </c>
      <c r="G182" s="103"/>
      <c r="H182" s="104">
        <v>30</v>
      </c>
    </row>
    <row r="183" spans="2:8" ht="15" customHeight="1">
      <c r="B183" s="100"/>
      <c r="C183" s="100"/>
      <c r="D183" s="100"/>
      <c r="E183" s="100"/>
      <c r="F183" s="103" t="s">
        <v>574</v>
      </c>
      <c r="G183" s="103"/>
      <c r="H183" s="104">
        <v>0</v>
      </c>
    </row>
    <row r="184" spans="2:8" ht="15" customHeight="1">
      <c r="B184" s="100"/>
      <c r="C184" s="100"/>
      <c r="D184" s="100"/>
      <c r="E184" s="100"/>
      <c r="F184" s="103" t="s">
        <v>566</v>
      </c>
      <c r="G184" s="103"/>
      <c r="H184" s="104">
        <v>30</v>
      </c>
    </row>
    <row r="185" spans="2:8" ht="15" customHeight="1">
      <c r="B185" s="100"/>
      <c r="C185" s="100"/>
      <c r="D185" s="100"/>
      <c r="E185" s="100"/>
      <c r="F185" s="103" t="s">
        <v>567</v>
      </c>
      <c r="G185" s="103"/>
      <c r="H185" s="104">
        <v>7.5659999999999998</v>
      </c>
    </row>
    <row r="186" spans="2:8" ht="15" customHeight="1">
      <c r="B186" s="100"/>
      <c r="C186" s="100"/>
      <c r="D186" s="100"/>
      <c r="E186" s="100"/>
      <c r="F186" s="103" t="s">
        <v>568</v>
      </c>
      <c r="G186" s="103"/>
      <c r="H186" s="104">
        <v>37.57</v>
      </c>
    </row>
    <row r="187" spans="2:8" ht="15" customHeight="1">
      <c r="B187" s="100"/>
      <c r="C187" s="100"/>
      <c r="D187" s="100"/>
      <c r="E187" s="100"/>
      <c r="F187" s="103" t="s">
        <v>539</v>
      </c>
      <c r="G187" s="103"/>
      <c r="H187" s="104">
        <v>90</v>
      </c>
    </row>
    <row r="188" spans="2:8" ht="15" customHeight="1">
      <c r="B188" s="100"/>
      <c r="C188" s="100"/>
      <c r="D188" s="100"/>
      <c r="E188" s="100"/>
      <c r="F188" s="103" t="s">
        <v>569</v>
      </c>
      <c r="G188" s="103"/>
      <c r="H188" s="104">
        <v>112.71</v>
      </c>
    </row>
    <row r="189" spans="2:8" ht="10" customHeight="1">
      <c r="B189" s="100"/>
      <c r="C189" s="100"/>
      <c r="D189" s="93"/>
      <c r="E189" s="93"/>
      <c r="F189" s="100"/>
      <c r="G189" s="115"/>
      <c r="H189" s="100"/>
    </row>
    <row r="190" spans="2:8" ht="20.149999999999999" customHeight="1">
      <c r="B190" s="87" t="s">
        <v>624</v>
      </c>
      <c r="C190" s="87"/>
      <c r="D190" s="87"/>
      <c r="E190" s="87"/>
      <c r="F190" s="87"/>
      <c r="G190" s="87"/>
      <c r="H190" s="87"/>
    </row>
    <row r="191" spans="2:8" ht="15" customHeight="1">
      <c r="B191" s="94" t="s">
        <v>576</v>
      </c>
      <c r="C191" s="94"/>
      <c r="D191" s="95" t="s">
        <v>11</v>
      </c>
      <c r="E191" s="95" t="s">
        <v>550</v>
      </c>
      <c r="F191" s="95" t="s">
        <v>551</v>
      </c>
      <c r="G191" s="113" t="s">
        <v>552</v>
      </c>
      <c r="H191" s="95" t="s">
        <v>553</v>
      </c>
    </row>
    <row r="192" spans="2:8" ht="29" customHeight="1">
      <c r="B192" s="96" t="s">
        <v>60</v>
      </c>
      <c r="C192" s="97" t="s">
        <v>61</v>
      </c>
      <c r="D192" s="96" t="s">
        <v>623</v>
      </c>
      <c r="E192" s="96" t="s">
        <v>58</v>
      </c>
      <c r="F192" s="98">
        <v>1</v>
      </c>
      <c r="G192" s="114">
        <v>30</v>
      </c>
      <c r="H192" s="99">
        <v>30</v>
      </c>
    </row>
    <row r="193" spans="2:8" ht="15" customHeight="1">
      <c r="B193" s="100"/>
      <c r="C193" s="100"/>
      <c r="D193" s="100"/>
      <c r="E193" s="100"/>
      <c r="F193" s="101" t="s">
        <v>569</v>
      </c>
      <c r="G193" s="101"/>
      <c r="H193" s="102">
        <v>30</v>
      </c>
    </row>
    <row r="194" spans="2:8" ht="15" customHeight="1">
      <c r="B194" s="100"/>
      <c r="C194" s="100"/>
      <c r="D194" s="100"/>
      <c r="E194" s="100"/>
      <c r="F194" s="103" t="s">
        <v>563</v>
      </c>
      <c r="G194" s="103"/>
      <c r="H194" s="104">
        <v>30</v>
      </c>
    </row>
    <row r="195" spans="2:8" ht="15" customHeight="1">
      <c r="B195" s="100"/>
      <c r="C195" s="100"/>
      <c r="D195" s="100"/>
      <c r="E195" s="100"/>
      <c r="F195" s="103" t="s">
        <v>564</v>
      </c>
      <c r="G195" s="103"/>
      <c r="H195" s="104">
        <v>30</v>
      </c>
    </row>
    <row r="196" spans="2:8" ht="15" customHeight="1">
      <c r="B196" s="100"/>
      <c r="C196" s="100"/>
      <c r="D196" s="100"/>
      <c r="E196" s="100"/>
      <c r="F196" s="103" t="s">
        <v>574</v>
      </c>
      <c r="G196" s="103"/>
      <c r="H196" s="104">
        <v>0</v>
      </c>
    </row>
    <row r="197" spans="2:8" ht="15" customHeight="1">
      <c r="B197" s="100"/>
      <c r="C197" s="100"/>
      <c r="D197" s="100"/>
      <c r="E197" s="100"/>
      <c r="F197" s="103" t="s">
        <v>566</v>
      </c>
      <c r="G197" s="103"/>
      <c r="H197" s="104">
        <v>30</v>
      </c>
    </row>
    <row r="198" spans="2:8" ht="15" customHeight="1">
      <c r="B198" s="100"/>
      <c r="C198" s="100"/>
      <c r="D198" s="100"/>
      <c r="E198" s="100"/>
      <c r="F198" s="103" t="s">
        <v>567</v>
      </c>
      <c r="G198" s="103"/>
      <c r="H198" s="104">
        <v>7.5659999999999998</v>
      </c>
    </row>
    <row r="199" spans="2:8" ht="15" customHeight="1">
      <c r="B199" s="100"/>
      <c r="C199" s="100"/>
      <c r="D199" s="100"/>
      <c r="E199" s="100"/>
      <c r="F199" s="103" t="s">
        <v>568</v>
      </c>
      <c r="G199" s="103"/>
      <c r="H199" s="104">
        <v>37.57</v>
      </c>
    </row>
    <row r="200" spans="2:8" ht="10" customHeight="1">
      <c r="B200" s="100"/>
      <c r="C200" s="100"/>
      <c r="D200" s="100"/>
      <c r="E200" s="100"/>
      <c r="F200" s="103" t="s">
        <v>539</v>
      </c>
      <c r="G200" s="103"/>
      <c r="H200" s="104">
        <v>2850</v>
      </c>
    </row>
    <row r="201" spans="2:8" ht="20.149999999999999" customHeight="1">
      <c r="B201" s="100"/>
      <c r="C201" s="100"/>
      <c r="D201" s="100"/>
      <c r="E201" s="100"/>
      <c r="F201" s="103" t="s">
        <v>569</v>
      </c>
      <c r="G201" s="103"/>
      <c r="H201" s="104">
        <v>3569.15</v>
      </c>
    </row>
    <row r="202" spans="2:8" ht="15" customHeight="1">
      <c r="B202" s="100"/>
      <c r="C202" s="100"/>
      <c r="D202" s="93"/>
      <c r="E202" s="93"/>
      <c r="F202" s="100"/>
      <c r="G202" s="115"/>
      <c r="H202" s="100"/>
    </row>
    <row r="203" spans="2:8" ht="15" customHeight="1">
      <c r="B203" s="87" t="s">
        <v>625</v>
      </c>
      <c r="C203" s="87"/>
      <c r="D203" s="87"/>
      <c r="E203" s="87"/>
      <c r="F203" s="87"/>
      <c r="G203" s="87"/>
      <c r="H203" s="87"/>
    </row>
    <row r="204" spans="2:8" ht="15" customHeight="1">
      <c r="B204" s="94" t="s">
        <v>549</v>
      </c>
      <c r="C204" s="94"/>
      <c r="D204" s="95" t="s">
        <v>11</v>
      </c>
      <c r="E204" s="95" t="s">
        <v>550</v>
      </c>
      <c r="F204" s="95" t="s">
        <v>551</v>
      </c>
      <c r="G204" s="113" t="s">
        <v>552</v>
      </c>
      <c r="H204" s="95" t="s">
        <v>553</v>
      </c>
    </row>
    <row r="205" spans="2:8" ht="15" customHeight="1">
      <c r="B205" s="96" t="s">
        <v>626</v>
      </c>
      <c r="C205" s="97" t="s">
        <v>627</v>
      </c>
      <c r="D205" s="96" t="s">
        <v>39</v>
      </c>
      <c r="E205" s="96" t="s">
        <v>628</v>
      </c>
      <c r="F205" s="98">
        <v>1.0999999999999999E-2</v>
      </c>
      <c r="G205" s="114">
        <v>12.4</v>
      </c>
      <c r="H205" s="99">
        <v>0.14000000000000001</v>
      </c>
    </row>
    <row r="206" spans="2:8" ht="15" customHeight="1">
      <c r="B206" s="96" t="s">
        <v>629</v>
      </c>
      <c r="C206" s="97" t="s">
        <v>630</v>
      </c>
      <c r="D206" s="96" t="s">
        <v>39</v>
      </c>
      <c r="E206" s="96" t="s">
        <v>631</v>
      </c>
      <c r="F206" s="98">
        <v>6.1000000000000004E-3</v>
      </c>
      <c r="G206" s="114">
        <v>498.07</v>
      </c>
      <c r="H206" s="99">
        <v>3.04</v>
      </c>
    </row>
    <row r="207" spans="2:8" ht="15" customHeight="1">
      <c r="B207" s="100"/>
      <c r="C207" s="100"/>
      <c r="D207" s="100"/>
      <c r="E207" s="100"/>
      <c r="F207" s="101" t="s">
        <v>556</v>
      </c>
      <c r="G207" s="101"/>
      <c r="H207" s="102">
        <v>3.18</v>
      </c>
    </row>
    <row r="208" spans="2:8" ht="15" customHeight="1">
      <c r="B208" s="94" t="s">
        <v>557</v>
      </c>
      <c r="C208" s="94"/>
      <c r="D208" s="95" t="s">
        <v>11</v>
      </c>
      <c r="E208" s="95" t="s">
        <v>550</v>
      </c>
      <c r="F208" s="95" t="s">
        <v>551</v>
      </c>
      <c r="G208" s="113" t="s">
        <v>552</v>
      </c>
      <c r="H208" s="95" t="s">
        <v>553</v>
      </c>
    </row>
    <row r="209" spans="2:8" ht="15" customHeight="1">
      <c r="B209" s="96" t="s">
        <v>632</v>
      </c>
      <c r="C209" s="97" t="s">
        <v>633</v>
      </c>
      <c r="D209" s="96" t="s">
        <v>39</v>
      </c>
      <c r="E209" s="96" t="s">
        <v>40</v>
      </c>
      <c r="F209" s="98">
        <v>0.67789999999999995</v>
      </c>
      <c r="G209" s="114">
        <v>16.940000000000001</v>
      </c>
      <c r="H209" s="99">
        <v>11.48</v>
      </c>
    </row>
    <row r="210" spans="2:8" ht="10" customHeight="1">
      <c r="B210" s="100"/>
      <c r="C210" s="100"/>
      <c r="D210" s="100"/>
      <c r="E210" s="100"/>
      <c r="F210" s="101" t="s">
        <v>562</v>
      </c>
      <c r="G210" s="101"/>
      <c r="H210" s="102">
        <v>11.48</v>
      </c>
    </row>
    <row r="211" spans="2:8" ht="20.149999999999999" customHeight="1">
      <c r="B211" s="100"/>
      <c r="C211" s="100"/>
      <c r="D211" s="100"/>
      <c r="E211" s="100"/>
      <c r="F211" s="103" t="s">
        <v>563</v>
      </c>
      <c r="G211" s="103"/>
      <c r="H211" s="104">
        <v>14.64</v>
      </c>
    </row>
    <row r="212" spans="2:8" ht="20.149999999999999" customHeight="1">
      <c r="B212" s="100"/>
      <c r="C212" s="100"/>
      <c r="D212" s="100"/>
      <c r="E212" s="100"/>
      <c r="F212" s="103" t="s">
        <v>564</v>
      </c>
      <c r="G212" s="103"/>
      <c r="H212" s="104">
        <v>10.51</v>
      </c>
    </row>
    <row r="213" spans="2:8" ht="15" customHeight="1">
      <c r="B213" s="100"/>
      <c r="C213" s="100"/>
      <c r="D213" s="100"/>
      <c r="E213" s="100"/>
      <c r="F213" s="103" t="s">
        <v>565</v>
      </c>
      <c r="G213" s="103"/>
      <c r="H213" s="104">
        <v>4.13</v>
      </c>
    </row>
    <row r="214" spans="2:8" ht="15" customHeight="1">
      <c r="B214" s="100"/>
      <c r="C214" s="100"/>
      <c r="D214" s="100"/>
      <c r="E214" s="100"/>
      <c r="F214" s="103" t="s">
        <v>566</v>
      </c>
      <c r="G214" s="103"/>
      <c r="H214" s="104">
        <v>14.64</v>
      </c>
    </row>
    <row r="215" spans="2:8" ht="15" customHeight="1">
      <c r="B215" s="100"/>
      <c r="C215" s="100"/>
      <c r="D215" s="100"/>
      <c r="E215" s="100"/>
      <c r="F215" s="103" t="s">
        <v>567</v>
      </c>
      <c r="G215" s="103"/>
      <c r="H215" s="104">
        <v>3.6922000000000001</v>
      </c>
    </row>
    <row r="216" spans="2:8" ht="15" customHeight="1">
      <c r="B216" s="100"/>
      <c r="C216" s="100"/>
      <c r="D216" s="100"/>
      <c r="E216" s="100"/>
      <c r="F216" s="103" t="s">
        <v>568</v>
      </c>
      <c r="G216" s="103"/>
      <c r="H216" s="104">
        <v>18.329999999999998</v>
      </c>
    </row>
    <row r="217" spans="2:8" ht="15" customHeight="1">
      <c r="B217" s="100"/>
      <c r="C217" s="100"/>
      <c r="D217" s="100"/>
      <c r="E217" s="100"/>
      <c r="F217" s="103" t="s">
        <v>539</v>
      </c>
      <c r="G217" s="103"/>
      <c r="H217" s="104">
        <v>2744.7071999999998</v>
      </c>
    </row>
    <row r="218" spans="2:8" ht="15" customHeight="1">
      <c r="B218" s="100"/>
      <c r="C218" s="100"/>
      <c r="D218" s="100"/>
      <c r="E218" s="100"/>
      <c r="F218" s="103" t="s">
        <v>569</v>
      </c>
      <c r="G218" s="103"/>
      <c r="H218" s="104">
        <v>3436.51</v>
      </c>
    </row>
    <row r="219" spans="2:8" ht="15" customHeight="1">
      <c r="B219" s="100"/>
      <c r="C219" s="100"/>
      <c r="D219" s="93"/>
      <c r="E219" s="93"/>
      <c r="F219" s="100"/>
      <c r="G219" s="115"/>
      <c r="H219" s="100"/>
    </row>
    <row r="220" spans="2:8" ht="15" customHeight="1">
      <c r="B220" s="87" t="s">
        <v>634</v>
      </c>
      <c r="C220" s="87"/>
      <c r="D220" s="87"/>
      <c r="E220" s="87"/>
      <c r="F220" s="87"/>
      <c r="G220" s="87"/>
      <c r="H220" s="87"/>
    </row>
    <row r="221" spans="2:8" ht="10" customHeight="1">
      <c r="B221" s="94" t="s">
        <v>557</v>
      </c>
      <c r="C221" s="94"/>
      <c r="D221" s="95" t="s">
        <v>11</v>
      </c>
      <c r="E221" s="95" t="s">
        <v>550</v>
      </c>
      <c r="F221" s="95" t="s">
        <v>551</v>
      </c>
      <c r="G221" s="113" t="s">
        <v>552</v>
      </c>
      <c r="H221" s="95" t="s">
        <v>553</v>
      </c>
    </row>
    <row r="222" spans="2:8" ht="20.149999999999999" customHeight="1">
      <c r="B222" s="96" t="s">
        <v>635</v>
      </c>
      <c r="C222" s="97" t="s">
        <v>636</v>
      </c>
      <c r="D222" s="96" t="s">
        <v>39</v>
      </c>
      <c r="E222" s="96" t="s">
        <v>40</v>
      </c>
      <c r="F222" s="98">
        <v>1.1890000000000001</v>
      </c>
      <c r="G222" s="114">
        <v>15.83</v>
      </c>
      <c r="H222" s="99">
        <v>18.82</v>
      </c>
    </row>
    <row r="223" spans="2:8" ht="15" customHeight="1">
      <c r="B223" s="96" t="s">
        <v>560</v>
      </c>
      <c r="C223" s="97" t="s">
        <v>561</v>
      </c>
      <c r="D223" s="96" t="s">
        <v>39</v>
      </c>
      <c r="E223" s="96" t="s">
        <v>40</v>
      </c>
      <c r="F223" s="98">
        <v>3.0529999999999999</v>
      </c>
      <c r="G223" s="114">
        <v>11.78</v>
      </c>
      <c r="H223" s="99">
        <v>35.96</v>
      </c>
    </row>
    <row r="224" spans="2:8" ht="20.149999999999999" customHeight="1">
      <c r="B224" s="100"/>
      <c r="C224" s="100"/>
      <c r="D224" s="100"/>
      <c r="E224" s="100"/>
      <c r="F224" s="101" t="s">
        <v>562</v>
      </c>
      <c r="G224" s="101"/>
      <c r="H224" s="102">
        <v>54.78</v>
      </c>
    </row>
    <row r="225" spans="2:8" ht="15" customHeight="1">
      <c r="B225" s="100"/>
      <c r="C225" s="100"/>
      <c r="D225" s="100"/>
      <c r="E225" s="100"/>
      <c r="F225" s="103" t="s">
        <v>563</v>
      </c>
      <c r="G225" s="103"/>
      <c r="H225" s="104">
        <v>54.78</v>
      </c>
    </row>
    <row r="226" spans="2:8" ht="15" customHeight="1">
      <c r="B226" s="100"/>
      <c r="C226" s="100"/>
      <c r="D226" s="100"/>
      <c r="E226" s="100"/>
      <c r="F226" s="103" t="s">
        <v>564</v>
      </c>
      <c r="G226" s="103"/>
      <c r="H226" s="104">
        <v>34.25</v>
      </c>
    </row>
    <row r="227" spans="2:8" ht="15" customHeight="1">
      <c r="B227" s="100"/>
      <c r="C227" s="100"/>
      <c r="D227" s="100"/>
      <c r="E227" s="100"/>
      <c r="F227" s="103" t="s">
        <v>565</v>
      </c>
      <c r="G227" s="103"/>
      <c r="H227" s="104">
        <v>20.53</v>
      </c>
    </row>
    <row r="228" spans="2:8" ht="20.149999999999999" customHeight="1">
      <c r="B228" s="100"/>
      <c r="C228" s="100"/>
      <c r="D228" s="100"/>
      <c r="E228" s="100"/>
      <c r="F228" s="103" t="s">
        <v>566</v>
      </c>
      <c r="G228" s="103"/>
      <c r="H228" s="104">
        <v>54.78</v>
      </c>
    </row>
    <row r="229" spans="2:8" ht="36" customHeight="1">
      <c r="B229" s="100"/>
      <c r="C229" s="100"/>
      <c r="D229" s="100"/>
      <c r="E229" s="100"/>
      <c r="F229" s="103" t="s">
        <v>567</v>
      </c>
      <c r="G229" s="103"/>
      <c r="H229" s="104">
        <v>13.8155</v>
      </c>
    </row>
    <row r="230" spans="2:8" ht="28" customHeight="1">
      <c r="B230" s="100"/>
      <c r="C230" s="100"/>
      <c r="D230" s="100"/>
      <c r="E230" s="100"/>
      <c r="F230" s="103" t="s">
        <v>568</v>
      </c>
      <c r="G230" s="103"/>
      <c r="H230" s="104">
        <v>68.599999999999994</v>
      </c>
    </row>
    <row r="231" spans="2:8" ht="28" customHeight="1">
      <c r="B231" s="100"/>
      <c r="C231" s="100"/>
      <c r="D231" s="100"/>
      <c r="E231" s="100"/>
      <c r="F231" s="103" t="s">
        <v>539</v>
      </c>
      <c r="G231" s="103"/>
      <c r="H231" s="104">
        <v>373.59960000000001</v>
      </c>
    </row>
    <row r="232" spans="2:8" ht="28" customHeight="1">
      <c r="B232" s="100"/>
      <c r="C232" s="100"/>
      <c r="D232" s="100"/>
      <c r="E232" s="100"/>
      <c r="F232" s="103" t="s">
        <v>569</v>
      </c>
      <c r="G232" s="103"/>
      <c r="H232" s="104">
        <v>467.85</v>
      </c>
    </row>
    <row r="233" spans="2:8" ht="28" customHeight="1">
      <c r="B233" s="100"/>
      <c r="C233" s="100"/>
      <c r="D233" s="93"/>
      <c r="E233" s="93"/>
      <c r="F233" s="100"/>
      <c r="G233" s="115"/>
      <c r="H233" s="100"/>
    </row>
    <row r="234" spans="2:8" ht="15.5" customHeight="1">
      <c r="B234" s="87" t="s">
        <v>637</v>
      </c>
      <c r="C234" s="87"/>
      <c r="D234" s="87"/>
      <c r="E234" s="87"/>
      <c r="F234" s="87"/>
      <c r="G234" s="87"/>
      <c r="H234" s="87"/>
    </row>
    <row r="235" spans="2:8" ht="15.5" customHeight="1">
      <c r="B235" s="94" t="s">
        <v>583</v>
      </c>
      <c r="C235" s="94"/>
      <c r="D235" s="95" t="s">
        <v>11</v>
      </c>
      <c r="E235" s="95" t="s">
        <v>550</v>
      </c>
      <c r="F235" s="95" t="s">
        <v>551</v>
      </c>
      <c r="G235" s="113" t="s">
        <v>552</v>
      </c>
      <c r="H235" s="95" t="s">
        <v>553</v>
      </c>
    </row>
    <row r="236" spans="2:8" ht="15.5" customHeight="1">
      <c r="B236" s="96" t="s">
        <v>638</v>
      </c>
      <c r="C236" s="97" t="s">
        <v>639</v>
      </c>
      <c r="D236" s="96" t="s">
        <v>21</v>
      </c>
      <c r="E236" s="96" t="s">
        <v>40</v>
      </c>
      <c r="F236" s="98">
        <v>0.215</v>
      </c>
      <c r="G236" s="114">
        <v>13.72</v>
      </c>
      <c r="H236" s="99">
        <v>2.95</v>
      </c>
    </row>
    <row r="237" spans="2:8" ht="15.5" customHeight="1">
      <c r="B237" s="96" t="s">
        <v>640</v>
      </c>
      <c r="C237" s="97" t="s">
        <v>641</v>
      </c>
      <c r="D237" s="96" t="s">
        <v>21</v>
      </c>
      <c r="E237" s="96" t="s">
        <v>40</v>
      </c>
      <c r="F237" s="98">
        <v>1.7769999999999999</v>
      </c>
      <c r="G237" s="114">
        <v>8.69</v>
      </c>
      <c r="H237" s="99">
        <v>15.44</v>
      </c>
    </row>
    <row r="238" spans="2:8" ht="15.5" customHeight="1">
      <c r="B238" s="100"/>
      <c r="C238" s="100"/>
      <c r="D238" s="100"/>
      <c r="E238" s="100"/>
      <c r="F238" s="101" t="s">
        <v>586</v>
      </c>
      <c r="G238" s="101"/>
      <c r="H238" s="102">
        <v>18.39</v>
      </c>
    </row>
    <row r="239" spans="2:8" ht="15.5" customHeight="1">
      <c r="B239" s="94" t="s">
        <v>549</v>
      </c>
      <c r="C239" s="94"/>
      <c r="D239" s="95" t="s">
        <v>11</v>
      </c>
      <c r="E239" s="95" t="s">
        <v>550</v>
      </c>
      <c r="F239" s="95" t="s">
        <v>551</v>
      </c>
      <c r="G239" s="113" t="s">
        <v>552</v>
      </c>
      <c r="H239" s="95" t="s">
        <v>553</v>
      </c>
    </row>
    <row r="240" spans="2:8" ht="15.5" customHeight="1">
      <c r="B240" s="96" t="s">
        <v>642</v>
      </c>
      <c r="C240" s="97" t="s">
        <v>643</v>
      </c>
      <c r="D240" s="96" t="s">
        <v>21</v>
      </c>
      <c r="E240" s="96" t="s">
        <v>40</v>
      </c>
      <c r="F240" s="98">
        <v>0.22</v>
      </c>
      <c r="G240" s="114">
        <v>62.29</v>
      </c>
      <c r="H240" s="99">
        <v>13.7</v>
      </c>
    </row>
    <row r="241" spans="2:8" ht="15.5" customHeight="1">
      <c r="B241" s="100"/>
      <c r="C241" s="100"/>
      <c r="D241" s="100"/>
      <c r="E241" s="100"/>
      <c r="F241" s="101" t="s">
        <v>556</v>
      </c>
      <c r="G241" s="101"/>
      <c r="H241" s="102">
        <v>13.7</v>
      </c>
    </row>
    <row r="242" spans="2:8" ht="15.5" customHeight="1">
      <c r="B242" s="100"/>
      <c r="C242" s="100"/>
      <c r="D242" s="100"/>
      <c r="E242" s="100"/>
      <c r="F242" s="103" t="s">
        <v>563</v>
      </c>
      <c r="G242" s="103"/>
      <c r="H242" s="104">
        <v>32.090000000000003</v>
      </c>
    </row>
    <row r="243" spans="2:8" ht="15.5" customHeight="1">
      <c r="B243" s="100"/>
      <c r="C243" s="100"/>
      <c r="D243" s="100"/>
      <c r="E243" s="100"/>
      <c r="F243" s="103" t="s">
        <v>564</v>
      </c>
      <c r="G243" s="103"/>
      <c r="H243" s="104">
        <v>23.69</v>
      </c>
    </row>
    <row r="244" spans="2:8" ht="15.5" customHeight="1">
      <c r="B244" s="100"/>
      <c r="C244" s="100"/>
      <c r="D244" s="100"/>
      <c r="E244" s="100"/>
      <c r="F244" s="103" t="s">
        <v>565</v>
      </c>
      <c r="G244" s="103"/>
      <c r="H244" s="104">
        <v>8.4</v>
      </c>
    </row>
    <row r="245" spans="2:8" ht="15.5" customHeight="1">
      <c r="B245" s="100"/>
      <c r="C245" s="100"/>
      <c r="D245" s="100"/>
      <c r="E245" s="100"/>
      <c r="F245" s="103" t="s">
        <v>566</v>
      </c>
      <c r="G245" s="103"/>
      <c r="H245" s="104">
        <v>32.090000000000003</v>
      </c>
    </row>
    <row r="246" spans="2:8" ht="15.5" customHeight="1">
      <c r="B246" s="100"/>
      <c r="C246" s="100"/>
      <c r="D246" s="100"/>
      <c r="E246" s="100"/>
      <c r="F246" s="103" t="s">
        <v>567</v>
      </c>
      <c r="G246" s="103"/>
      <c r="H246" s="104">
        <v>8.0930999999999997</v>
      </c>
    </row>
    <row r="247" spans="2:8" ht="15.5" customHeight="1">
      <c r="B247" s="100"/>
      <c r="C247" s="100"/>
      <c r="D247" s="100"/>
      <c r="E247" s="100"/>
      <c r="F247" s="103" t="s">
        <v>568</v>
      </c>
      <c r="G247" s="103"/>
      <c r="H247" s="104">
        <v>40.18</v>
      </c>
    </row>
    <row r="248" spans="2:8" ht="15.5" customHeight="1">
      <c r="B248" s="100"/>
      <c r="C248" s="100"/>
      <c r="D248" s="100"/>
      <c r="E248" s="100"/>
      <c r="F248" s="103" t="s">
        <v>539</v>
      </c>
      <c r="G248" s="103"/>
      <c r="H248" s="104">
        <v>218.85380000000001</v>
      </c>
    </row>
    <row r="249" spans="2:8" ht="15.5" customHeight="1">
      <c r="B249" s="100"/>
      <c r="C249" s="100"/>
      <c r="D249" s="100"/>
      <c r="E249" s="100"/>
      <c r="F249" s="103" t="s">
        <v>569</v>
      </c>
      <c r="G249" s="103"/>
      <c r="H249" s="104">
        <v>274.02999999999997</v>
      </c>
    </row>
    <row r="250" spans="2:8" ht="15" customHeight="1">
      <c r="B250" s="100"/>
      <c r="C250" s="100"/>
      <c r="D250" s="93"/>
      <c r="E250" s="93"/>
      <c r="F250" s="100"/>
      <c r="G250" s="115"/>
      <c r="H250" s="100"/>
    </row>
    <row r="251" spans="2:8" ht="15" customHeight="1">
      <c r="B251" s="87" t="s">
        <v>644</v>
      </c>
      <c r="C251" s="87"/>
      <c r="D251" s="87"/>
      <c r="E251" s="87"/>
      <c r="F251" s="87"/>
      <c r="G251" s="87"/>
      <c r="H251" s="87"/>
    </row>
    <row r="252" spans="2:8" ht="15" customHeight="1">
      <c r="B252" s="94" t="s">
        <v>549</v>
      </c>
      <c r="C252" s="94"/>
      <c r="D252" s="95" t="s">
        <v>11</v>
      </c>
      <c r="E252" s="95" t="s">
        <v>550</v>
      </c>
      <c r="F252" s="95" t="s">
        <v>551</v>
      </c>
      <c r="G252" s="113" t="s">
        <v>552</v>
      </c>
      <c r="H252" s="95" t="s">
        <v>553</v>
      </c>
    </row>
    <row r="253" spans="2:8" ht="15" customHeight="1">
      <c r="B253" s="96" t="s">
        <v>645</v>
      </c>
      <c r="C253" s="97" t="s">
        <v>646</v>
      </c>
      <c r="D253" s="96" t="s">
        <v>21</v>
      </c>
      <c r="E253" s="96" t="s">
        <v>28</v>
      </c>
      <c r="F253" s="98">
        <v>1</v>
      </c>
      <c r="G253" s="114">
        <v>1590.28</v>
      </c>
      <c r="H253" s="99">
        <v>1590.28</v>
      </c>
    </row>
    <row r="254" spans="2:8" ht="15" customHeight="1">
      <c r="B254" s="100"/>
      <c r="C254" s="100"/>
      <c r="D254" s="100"/>
      <c r="E254" s="100"/>
      <c r="F254" s="101" t="s">
        <v>556</v>
      </c>
      <c r="G254" s="101"/>
      <c r="H254" s="102">
        <v>1590.28</v>
      </c>
    </row>
    <row r="255" spans="2:8" ht="15" customHeight="1">
      <c r="B255" s="94" t="s">
        <v>557</v>
      </c>
      <c r="C255" s="94"/>
      <c r="D255" s="95" t="s">
        <v>11</v>
      </c>
      <c r="E255" s="95" t="s">
        <v>550</v>
      </c>
      <c r="F255" s="95" t="s">
        <v>551</v>
      </c>
      <c r="G255" s="113" t="s">
        <v>552</v>
      </c>
      <c r="H255" s="95" t="s">
        <v>553</v>
      </c>
    </row>
    <row r="256" spans="2:8" ht="10" customHeight="1">
      <c r="B256" s="96" t="s">
        <v>647</v>
      </c>
      <c r="C256" s="97" t="s">
        <v>648</v>
      </c>
      <c r="D256" s="96" t="s">
        <v>39</v>
      </c>
      <c r="E256" s="96" t="s">
        <v>40</v>
      </c>
      <c r="F256" s="98">
        <v>1</v>
      </c>
      <c r="G256" s="114">
        <v>17.38</v>
      </c>
      <c r="H256" s="99">
        <v>17.38</v>
      </c>
    </row>
    <row r="257" spans="2:8" ht="20.149999999999999" customHeight="1">
      <c r="B257" s="100"/>
      <c r="C257" s="100"/>
      <c r="D257" s="100"/>
      <c r="E257" s="100"/>
      <c r="F257" s="101" t="s">
        <v>562</v>
      </c>
      <c r="G257" s="101"/>
      <c r="H257" s="102">
        <v>17.38</v>
      </c>
    </row>
    <row r="258" spans="2:8" ht="15" customHeight="1">
      <c r="B258" s="100"/>
      <c r="C258" s="100"/>
      <c r="D258" s="100"/>
      <c r="E258" s="100"/>
      <c r="F258" s="103" t="s">
        <v>563</v>
      </c>
      <c r="G258" s="103"/>
      <c r="H258" s="104">
        <v>1607.66</v>
      </c>
    </row>
    <row r="259" spans="2:8" ht="20.149999999999999" customHeight="1">
      <c r="B259" s="100"/>
      <c r="C259" s="100"/>
      <c r="D259" s="100"/>
      <c r="E259" s="100"/>
      <c r="F259" s="103" t="s">
        <v>564</v>
      </c>
      <c r="G259" s="103"/>
      <c r="H259" s="104">
        <v>1600.18</v>
      </c>
    </row>
    <row r="260" spans="2:8" ht="28" customHeight="1">
      <c r="B260" s="100"/>
      <c r="C260" s="100"/>
      <c r="D260" s="100"/>
      <c r="E260" s="100"/>
      <c r="F260" s="103" t="s">
        <v>565</v>
      </c>
      <c r="G260" s="103"/>
      <c r="H260" s="104">
        <v>7.48</v>
      </c>
    </row>
    <row r="261" spans="2:8" ht="15" customHeight="1">
      <c r="B261" s="100"/>
      <c r="C261" s="100"/>
      <c r="D261" s="100"/>
      <c r="E261" s="100"/>
      <c r="F261" s="103" t="s">
        <v>566</v>
      </c>
      <c r="G261" s="103"/>
      <c r="H261" s="104">
        <v>1607.66</v>
      </c>
    </row>
    <row r="262" spans="2:8" ht="20.149999999999999" customHeight="1">
      <c r="B262" s="100"/>
      <c r="C262" s="100"/>
      <c r="D262" s="100"/>
      <c r="E262" s="100"/>
      <c r="F262" s="103" t="s">
        <v>567</v>
      </c>
      <c r="G262" s="103"/>
      <c r="H262" s="104">
        <v>405.45190000000002</v>
      </c>
    </row>
    <row r="263" spans="2:8" ht="28" customHeight="1">
      <c r="B263" s="100"/>
      <c r="C263" s="100"/>
      <c r="D263" s="100"/>
      <c r="E263" s="100"/>
      <c r="F263" s="103" t="s">
        <v>568</v>
      </c>
      <c r="G263" s="103"/>
      <c r="H263" s="104">
        <v>2013.11</v>
      </c>
    </row>
    <row r="264" spans="2:8" ht="20.149999999999999" customHeight="1">
      <c r="B264" s="100"/>
      <c r="C264" s="100"/>
      <c r="D264" s="100"/>
      <c r="E264" s="100"/>
      <c r="F264" s="103" t="s">
        <v>539</v>
      </c>
      <c r="G264" s="103"/>
      <c r="H264" s="104">
        <v>1607.66</v>
      </c>
    </row>
    <row r="265" spans="2:8" ht="20.149999999999999" customHeight="1">
      <c r="B265" s="100"/>
      <c r="C265" s="100"/>
      <c r="D265" s="100"/>
      <c r="E265" s="100"/>
      <c r="F265" s="103" t="s">
        <v>569</v>
      </c>
      <c r="G265" s="103"/>
      <c r="H265" s="104">
        <v>2013.11</v>
      </c>
    </row>
    <row r="266" spans="2:8" ht="15" customHeight="1">
      <c r="B266" s="100"/>
      <c r="C266" s="100"/>
      <c r="D266" s="93"/>
      <c r="E266" s="93"/>
      <c r="F266" s="100"/>
      <c r="G266" s="115"/>
      <c r="H266" s="100"/>
    </row>
    <row r="267" spans="2:8" ht="20.149999999999999" customHeight="1">
      <c r="B267" s="87" t="s">
        <v>649</v>
      </c>
      <c r="C267" s="87"/>
      <c r="D267" s="87"/>
      <c r="E267" s="87"/>
      <c r="F267" s="87"/>
      <c r="G267" s="87"/>
      <c r="H267" s="87"/>
    </row>
    <row r="268" spans="2:8" ht="15" customHeight="1">
      <c r="B268" s="94" t="s">
        <v>557</v>
      </c>
      <c r="C268" s="94"/>
      <c r="D268" s="95" t="s">
        <v>11</v>
      </c>
      <c r="E268" s="95" t="s">
        <v>550</v>
      </c>
      <c r="F268" s="95" t="s">
        <v>551</v>
      </c>
      <c r="G268" s="113" t="s">
        <v>552</v>
      </c>
      <c r="H268" s="95" t="s">
        <v>553</v>
      </c>
    </row>
    <row r="269" spans="2:8" ht="20.149999999999999" customHeight="1">
      <c r="B269" s="96" t="s">
        <v>635</v>
      </c>
      <c r="C269" s="97" t="s">
        <v>636</v>
      </c>
      <c r="D269" s="96" t="s">
        <v>39</v>
      </c>
      <c r="E269" s="96" t="s">
        <v>40</v>
      </c>
      <c r="F269" s="98">
        <v>0.27179999999999999</v>
      </c>
      <c r="G269" s="114">
        <v>15.83</v>
      </c>
      <c r="H269" s="99">
        <v>4.3</v>
      </c>
    </row>
    <row r="270" spans="2:8" ht="28" customHeight="1">
      <c r="B270" s="96" t="s">
        <v>560</v>
      </c>
      <c r="C270" s="97" t="s">
        <v>561</v>
      </c>
      <c r="D270" s="96" t="s">
        <v>39</v>
      </c>
      <c r="E270" s="96" t="s">
        <v>40</v>
      </c>
      <c r="F270" s="98">
        <v>7.4099999999999999E-2</v>
      </c>
      <c r="G270" s="114">
        <v>11.78</v>
      </c>
      <c r="H270" s="99">
        <v>0.87</v>
      </c>
    </row>
    <row r="271" spans="2:8" ht="28" customHeight="1">
      <c r="B271" s="96" t="s">
        <v>650</v>
      </c>
      <c r="C271" s="97" t="s">
        <v>651</v>
      </c>
      <c r="D271" s="96" t="s">
        <v>39</v>
      </c>
      <c r="E271" s="96" t="s">
        <v>73</v>
      </c>
      <c r="F271" s="98">
        <v>5.6500000000000002E-2</v>
      </c>
      <c r="G271" s="114">
        <v>247.41</v>
      </c>
      <c r="H271" s="99">
        <v>13.98</v>
      </c>
    </row>
    <row r="272" spans="2:8" ht="20.149999999999999" customHeight="1">
      <c r="B272" s="100"/>
      <c r="C272" s="100"/>
      <c r="D272" s="100"/>
      <c r="E272" s="100"/>
      <c r="F272" s="101" t="s">
        <v>562</v>
      </c>
      <c r="G272" s="101"/>
      <c r="H272" s="102">
        <v>19.149999999999999</v>
      </c>
    </row>
    <row r="273" spans="2:8" ht="20.149999999999999" customHeight="1">
      <c r="B273" s="100"/>
      <c r="C273" s="100"/>
      <c r="D273" s="100"/>
      <c r="E273" s="100"/>
      <c r="F273" s="103" t="s">
        <v>563</v>
      </c>
      <c r="G273" s="103"/>
      <c r="H273" s="104">
        <v>19.14</v>
      </c>
    </row>
    <row r="274" spans="2:8" ht="15" customHeight="1">
      <c r="B274" s="100"/>
      <c r="C274" s="100"/>
      <c r="D274" s="100"/>
      <c r="E274" s="100"/>
      <c r="F274" s="103" t="s">
        <v>564</v>
      </c>
      <c r="G274" s="103"/>
      <c r="H274" s="104">
        <v>16.260000000000002</v>
      </c>
    </row>
    <row r="275" spans="2:8" ht="15" customHeight="1">
      <c r="B275" s="100"/>
      <c r="C275" s="100"/>
      <c r="D275" s="100"/>
      <c r="E275" s="100"/>
      <c r="F275" s="103" t="s">
        <v>565</v>
      </c>
      <c r="G275" s="103"/>
      <c r="H275" s="104">
        <v>2.88</v>
      </c>
    </row>
    <row r="276" spans="2:8" ht="15" customHeight="1">
      <c r="B276" s="100"/>
      <c r="C276" s="100"/>
      <c r="D276" s="100"/>
      <c r="E276" s="100"/>
      <c r="F276" s="103" t="s">
        <v>566</v>
      </c>
      <c r="G276" s="103"/>
      <c r="H276" s="104">
        <v>19.14</v>
      </c>
    </row>
    <row r="277" spans="2:8" ht="15" customHeight="1">
      <c r="B277" s="100"/>
      <c r="C277" s="100"/>
      <c r="D277" s="100"/>
      <c r="E277" s="100"/>
      <c r="F277" s="103" t="s">
        <v>567</v>
      </c>
      <c r="G277" s="103"/>
      <c r="H277" s="104">
        <v>4.8270999999999997</v>
      </c>
    </row>
    <row r="278" spans="2:8" ht="15" customHeight="1">
      <c r="B278" s="100"/>
      <c r="C278" s="100"/>
      <c r="D278" s="100"/>
      <c r="E278" s="100"/>
      <c r="F278" s="103" t="s">
        <v>568</v>
      </c>
      <c r="G278" s="103"/>
      <c r="H278" s="104">
        <v>23.97</v>
      </c>
    </row>
    <row r="279" spans="2:8" ht="15" customHeight="1">
      <c r="B279" s="100"/>
      <c r="C279" s="100"/>
      <c r="D279" s="100"/>
      <c r="E279" s="100"/>
      <c r="F279" s="103" t="s">
        <v>539</v>
      </c>
      <c r="G279" s="103"/>
      <c r="H279" s="104">
        <v>128.04660000000001</v>
      </c>
    </row>
    <row r="280" spans="2:8" ht="15" customHeight="1">
      <c r="B280" s="100"/>
      <c r="C280" s="100"/>
      <c r="D280" s="100"/>
      <c r="E280" s="100"/>
      <c r="F280" s="103" t="s">
        <v>569</v>
      </c>
      <c r="G280" s="103"/>
      <c r="H280" s="104">
        <v>160.36000000000001</v>
      </c>
    </row>
    <row r="281" spans="2:8" ht="15" customHeight="1">
      <c r="B281" s="100"/>
      <c r="C281" s="100"/>
      <c r="D281" s="93"/>
      <c r="E281" s="93"/>
      <c r="F281" s="100"/>
      <c r="G281" s="115"/>
      <c r="H281" s="100"/>
    </row>
    <row r="282" spans="2:8" ht="15" customHeight="1">
      <c r="B282" s="87" t="s">
        <v>652</v>
      </c>
      <c r="C282" s="87"/>
      <c r="D282" s="87"/>
      <c r="E282" s="87"/>
      <c r="F282" s="87"/>
      <c r="G282" s="87"/>
      <c r="H282" s="87"/>
    </row>
    <row r="283" spans="2:8" ht="28.5" customHeight="1">
      <c r="B283" s="94" t="s">
        <v>549</v>
      </c>
      <c r="C283" s="94"/>
      <c r="D283" s="95" t="s">
        <v>11</v>
      </c>
      <c r="E283" s="95" t="s">
        <v>550</v>
      </c>
      <c r="F283" s="95" t="s">
        <v>551</v>
      </c>
      <c r="G283" s="113" t="s">
        <v>552</v>
      </c>
      <c r="H283" s="95" t="s">
        <v>553</v>
      </c>
    </row>
    <row r="284" spans="2:8" ht="15" customHeight="1">
      <c r="B284" s="96" t="s">
        <v>653</v>
      </c>
      <c r="C284" s="97" t="s">
        <v>654</v>
      </c>
      <c r="D284" s="96" t="s">
        <v>39</v>
      </c>
      <c r="E284" s="96" t="s">
        <v>73</v>
      </c>
      <c r="F284" s="98">
        <v>0.72299999999999998</v>
      </c>
      <c r="G284" s="114">
        <v>25</v>
      </c>
      <c r="H284" s="99">
        <v>18.079999999999998</v>
      </c>
    </row>
    <row r="285" spans="2:8" ht="15" customHeight="1">
      <c r="B285" s="96" t="s">
        <v>655</v>
      </c>
      <c r="C285" s="97" t="s">
        <v>656</v>
      </c>
      <c r="D285" s="96" t="s">
        <v>39</v>
      </c>
      <c r="E285" s="96" t="s">
        <v>97</v>
      </c>
      <c r="F285" s="98">
        <v>362.66</v>
      </c>
      <c r="G285" s="114">
        <v>0.68</v>
      </c>
      <c r="H285" s="99">
        <v>246.61</v>
      </c>
    </row>
    <row r="286" spans="2:8" ht="10" customHeight="1">
      <c r="B286" s="96" t="s">
        <v>657</v>
      </c>
      <c r="C286" s="97" t="s">
        <v>658</v>
      </c>
      <c r="D286" s="96" t="s">
        <v>39</v>
      </c>
      <c r="E286" s="96" t="s">
        <v>73</v>
      </c>
      <c r="F286" s="98">
        <v>0.59299999999999997</v>
      </c>
      <c r="G286" s="114">
        <v>62.24</v>
      </c>
      <c r="H286" s="99">
        <v>36.909999999999997</v>
      </c>
    </row>
    <row r="287" spans="2:8" ht="20.149999999999999" customHeight="1">
      <c r="B287" s="100"/>
      <c r="C287" s="100"/>
      <c r="D287" s="100"/>
      <c r="E287" s="100"/>
      <c r="F287" s="101" t="s">
        <v>556</v>
      </c>
      <c r="G287" s="101"/>
      <c r="H287" s="102">
        <v>301.60000000000002</v>
      </c>
    </row>
    <row r="288" spans="2:8" ht="15" customHeight="1">
      <c r="B288" s="94" t="s">
        <v>557</v>
      </c>
      <c r="C288" s="94"/>
      <c r="D288" s="95" t="s">
        <v>11</v>
      </c>
      <c r="E288" s="95" t="s">
        <v>550</v>
      </c>
      <c r="F288" s="95" t="s">
        <v>551</v>
      </c>
      <c r="G288" s="113" t="s">
        <v>552</v>
      </c>
      <c r="H288" s="95" t="s">
        <v>553</v>
      </c>
    </row>
    <row r="289" spans="2:8" ht="20.149999999999999" customHeight="1">
      <c r="B289" s="96" t="s">
        <v>560</v>
      </c>
      <c r="C289" s="97" t="s">
        <v>561</v>
      </c>
      <c r="D289" s="96" t="s">
        <v>39</v>
      </c>
      <c r="E289" s="96" t="s">
        <v>40</v>
      </c>
      <c r="F289" s="98">
        <v>2.31</v>
      </c>
      <c r="G289" s="114">
        <v>11.78</v>
      </c>
      <c r="H289" s="99">
        <v>27.21</v>
      </c>
    </row>
    <row r="290" spans="2:8" ht="20.149999999999999" customHeight="1">
      <c r="B290" s="96" t="s">
        <v>659</v>
      </c>
      <c r="C290" s="97" t="s">
        <v>660</v>
      </c>
      <c r="D290" s="96" t="s">
        <v>39</v>
      </c>
      <c r="E290" s="96" t="s">
        <v>40</v>
      </c>
      <c r="F290" s="98">
        <v>1.46</v>
      </c>
      <c r="G290" s="114">
        <v>12.88</v>
      </c>
      <c r="H290" s="99">
        <v>18.8</v>
      </c>
    </row>
    <row r="291" spans="2:8" ht="15" customHeight="1">
      <c r="B291" s="96" t="s">
        <v>661</v>
      </c>
      <c r="C291" s="97" t="s">
        <v>662</v>
      </c>
      <c r="D291" s="96" t="s">
        <v>39</v>
      </c>
      <c r="E291" s="96" t="s">
        <v>663</v>
      </c>
      <c r="F291" s="98">
        <v>0.75</v>
      </c>
      <c r="G291" s="114">
        <v>1.37</v>
      </c>
      <c r="H291" s="99">
        <v>1.03</v>
      </c>
    </row>
    <row r="292" spans="2:8" ht="15" customHeight="1">
      <c r="B292" s="96" t="s">
        <v>664</v>
      </c>
      <c r="C292" s="97" t="s">
        <v>665</v>
      </c>
      <c r="D292" s="96" t="s">
        <v>39</v>
      </c>
      <c r="E292" s="96" t="s">
        <v>666</v>
      </c>
      <c r="F292" s="98">
        <v>0.71</v>
      </c>
      <c r="G292" s="114">
        <v>0.25</v>
      </c>
      <c r="H292" s="99">
        <v>0.18</v>
      </c>
    </row>
    <row r="293" spans="2:8" ht="20.149999999999999" customHeight="1">
      <c r="B293" s="100"/>
      <c r="C293" s="100"/>
      <c r="D293" s="100"/>
      <c r="E293" s="100"/>
      <c r="F293" s="101" t="s">
        <v>562</v>
      </c>
      <c r="G293" s="101"/>
      <c r="H293" s="102">
        <v>47.22</v>
      </c>
    </row>
    <row r="294" spans="2:8" ht="15" customHeight="1">
      <c r="B294" s="100"/>
      <c r="C294" s="100"/>
      <c r="D294" s="100"/>
      <c r="E294" s="100"/>
      <c r="F294" s="103" t="s">
        <v>563</v>
      </c>
      <c r="G294" s="103"/>
      <c r="H294" s="104">
        <v>348.77</v>
      </c>
    </row>
    <row r="295" spans="2:8" ht="15" customHeight="1">
      <c r="B295" s="100"/>
      <c r="C295" s="100"/>
      <c r="D295" s="100"/>
      <c r="E295" s="100"/>
      <c r="F295" s="103" t="s">
        <v>564</v>
      </c>
      <c r="G295" s="103"/>
      <c r="H295" s="104">
        <v>331.29</v>
      </c>
    </row>
    <row r="296" spans="2:8" ht="15" customHeight="1">
      <c r="B296" s="100"/>
      <c r="C296" s="100"/>
      <c r="D296" s="100"/>
      <c r="E296" s="100"/>
      <c r="F296" s="103" t="s">
        <v>565</v>
      </c>
      <c r="G296" s="103"/>
      <c r="H296" s="104">
        <v>17.48</v>
      </c>
    </row>
    <row r="297" spans="2:8" ht="16" customHeight="1">
      <c r="B297" s="100"/>
      <c r="C297" s="100"/>
      <c r="D297" s="100"/>
      <c r="E297" s="100"/>
      <c r="F297" s="103" t="s">
        <v>566</v>
      </c>
      <c r="G297" s="103"/>
      <c r="H297" s="104">
        <v>348.77</v>
      </c>
    </row>
    <row r="298" spans="2:8" ht="16" customHeight="1">
      <c r="B298" s="100"/>
      <c r="C298" s="100"/>
      <c r="D298" s="100"/>
      <c r="E298" s="100"/>
      <c r="F298" s="103" t="s">
        <v>567</v>
      </c>
      <c r="G298" s="103"/>
      <c r="H298" s="104">
        <v>87.959800000000001</v>
      </c>
    </row>
    <row r="299" spans="2:8" ht="16" customHeight="1">
      <c r="B299" s="100"/>
      <c r="C299" s="100"/>
      <c r="D299" s="100"/>
      <c r="E299" s="100"/>
      <c r="F299" s="103" t="s">
        <v>568</v>
      </c>
      <c r="G299" s="103"/>
      <c r="H299" s="104">
        <v>436.73</v>
      </c>
    </row>
    <row r="300" spans="2:8" ht="16" customHeight="1">
      <c r="B300" s="100"/>
      <c r="C300" s="100"/>
      <c r="D300" s="100"/>
      <c r="E300" s="100"/>
      <c r="F300" s="103" t="s">
        <v>539</v>
      </c>
      <c r="G300" s="103"/>
      <c r="H300" s="104">
        <v>2378.6113999999998</v>
      </c>
    </row>
    <row r="301" spans="2:8" ht="16" customHeight="1">
      <c r="B301" s="100"/>
      <c r="C301" s="100"/>
      <c r="D301" s="100"/>
      <c r="E301" s="100"/>
      <c r="F301" s="103" t="s">
        <v>569</v>
      </c>
      <c r="G301" s="103"/>
      <c r="H301" s="104">
        <v>2978.5</v>
      </c>
    </row>
    <row r="302" spans="2:8" ht="15" customHeight="1">
      <c r="B302" s="100"/>
      <c r="C302" s="100"/>
      <c r="D302" s="93"/>
      <c r="E302" s="93"/>
      <c r="F302" s="100"/>
      <c r="G302" s="115"/>
      <c r="H302" s="100"/>
    </row>
    <row r="303" spans="2:8" ht="15" customHeight="1">
      <c r="B303" s="87" t="s">
        <v>667</v>
      </c>
      <c r="C303" s="87"/>
      <c r="D303" s="87"/>
      <c r="E303" s="87"/>
      <c r="F303" s="87"/>
      <c r="G303" s="87"/>
      <c r="H303" s="87"/>
    </row>
    <row r="304" spans="2:8" ht="15" customHeight="1">
      <c r="B304" s="94" t="s">
        <v>557</v>
      </c>
      <c r="C304" s="94"/>
      <c r="D304" s="95" t="s">
        <v>11</v>
      </c>
      <c r="E304" s="95" t="s">
        <v>550</v>
      </c>
      <c r="F304" s="95" t="s">
        <v>551</v>
      </c>
      <c r="G304" s="113" t="s">
        <v>552</v>
      </c>
      <c r="H304" s="95" t="s">
        <v>553</v>
      </c>
    </row>
    <row r="305" spans="2:8" ht="15" customHeight="1">
      <c r="B305" s="96" t="s">
        <v>668</v>
      </c>
      <c r="C305" s="97" t="s">
        <v>669</v>
      </c>
      <c r="D305" s="96" t="s">
        <v>39</v>
      </c>
      <c r="E305" s="96" t="s">
        <v>40</v>
      </c>
      <c r="F305" s="98">
        <v>3.6</v>
      </c>
      <c r="G305" s="114">
        <v>22.58</v>
      </c>
      <c r="H305" s="99">
        <v>81.290000000000006</v>
      </c>
    </row>
    <row r="306" spans="2:8" ht="15" customHeight="1">
      <c r="B306" s="96" t="s">
        <v>647</v>
      </c>
      <c r="C306" s="97" t="s">
        <v>648</v>
      </c>
      <c r="D306" s="96" t="s">
        <v>39</v>
      </c>
      <c r="E306" s="96" t="s">
        <v>40</v>
      </c>
      <c r="F306" s="98">
        <v>1.8</v>
      </c>
      <c r="G306" s="114">
        <v>17.38</v>
      </c>
      <c r="H306" s="99">
        <v>31.28</v>
      </c>
    </row>
    <row r="307" spans="2:8" ht="15" customHeight="1">
      <c r="B307" s="100"/>
      <c r="C307" s="100"/>
      <c r="D307" s="100"/>
      <c r="E307" s="100"/>
      <c r="F307" s="101" t="s">
        <v>562</v>
      </c>
      <c r="G307" s="101"/>
      <c r="H307" s="102">
        <v>112.57</v>
      </c>
    </row>
    <row r="308" spans="2:8" ht="10" customHeight="1">
      <c r="B308" s="100"/>
      <c r="C308" s="100"/>
      <c r="D308" s="100"/>
      <c r="E308" s="100"/>
      <c r="F308" s="103" t="s">
        <v>563</v>
      </c>
      <c r="G308" s="103"/>
      <c r="H308" s="104">
        <v>112.57</v>
      </c>
    </row>
    <row r="309" spans="2:8" ht="20.149999999999999" customHeight="1">
      <c r="B309" s="100"/>
      <c r="C309" s="100"/>
      <c r="D309" s="100"/>
      <c r="E309" s="100"/>
      <c r="F309" s="103" t="s">
        <v>564</v>
      </c>
      <c r="G309" s="103"/>
      <c r="H309" s="104">
        <v>63.65</v>
      </c>
    </row>
    <row r="310" spans="2:8" ht="15" customHeight="1">
      <c r="B310" s="100"/>
      <c r="C310" s="100"/>
      <c r="D310" s="100"/>
      <c r="E310" s="100"/>
      <c r="F310" s="103" t="s">
        <v>565</v>
      </c>
      <c r="G310" s="103"/>
      <c r="H310" s="104">
        <v>48.92</v>
      </c>
    </row>
    <row r="311" spans="2:8" ht="20.149999999999999" customHeight="1">
      <c r="B311" s="100"/>
      <c r="C311" s="100"/>
      <c r="D311" s="100"/>
      <c r="E311" s="100"/>
      <c r="F311" s="103" t="s">
        <v>566</v>
      </c>
      <c r="G311" s="103"/>
      <c r="H311" s="104">
        <v>112.57</v>
      </c>
    </row>
    <row r="312" spans="2:8" ht="15" customHeight="1">
      <c r="B312" s="100"/>
      <c r="C312" s="100"/>
      <c r="D312" s="100"/>
      <c r="E312" s="100"/>
      <c r="F312" s="103" t="s">
        <v>567</v>
      </c>
      <c r="G312" s="103"/>
      <c r="H312" s="104">
        <v>28.3902</v>
      </c>
    </row>
    <row r="313" spans="2:8" ht="15" customHeight="1">
      <c r="B313" s="100"/>
      <c r="C313" s="100"/>
      <c r="D313" s="100"/>
      <c r="E313" s="100"/>
      <c r="F313" s="103" t="s">
        <v>568</v>
      </c>
      <c r="G313" s="103"/>
      <c r="H313" s="104">
        <v>140.96</v>
      </c>
    </row>
    <row r="314" spans="2:8" ht="15" customHeight="1">
      <c r="B314" s="100"/>
      <c r="C314" s="100"/>
      <c r="D314" s="100"/>
      <c r="E314" s="100"/>
      <c r="F314" s="103" t="s">
        <v>539</v>
      </c>
      <c r="G314" s="103"/>
      <c r="H314" s="104">
        <v>225.14</v>
      </c>
    </row>
    <row r="315" spans="2:8" ht="15" customHeight="1">
      <c r="B315" s="100"/>
      <c r="C315" s="100"/>
      <c r="D315" s="100"/>
      <c r="E315" s="100"/>
      <c r="F315" s="103" t="s">
        <v>569</v>
      </c>
      <c r="G315" s="103"/>
      <c r="H315" s="104">
        <v>281.92</v>
      </c>
    </row>
    <row r="316" spans="2:8" ht="15" customHeight="1">
      <c r="B316" s="100"/>
      <c r="C316" s="100"/>
      <c r="D316" s="93"/>
      <c r="E316" s="93"/>
      <c r="F316" s="100"/>
      <c r="G316" s="115"/>
      <c r="H316" s="100"/>
    </row>
    <row r="317" spans="2:8" ht="28.5" customHeight="1">
      <c r="B317" s="87" t="s">
        <v>670</v>
      </c>
      <c r="C317" s="87"/>
      <c r="D317" s="87"/>
      <c r="E317" s="87"/>
      <c r="F317" s="87"/>
      <c r="G317" s="87"/>
      <c r="H317" s="87"/>
    </row>
    <row r="318" spans="2:8" ht="16.5" customHeight="1">
      <c r="B318" s="94" t="s">
        <v>549</v>
      </c>
      <c r="C318" s="94"/>
      <c r="D318" s="95" t="s">
        <v>11</v>
      </c>
      <c r="E318" s="95" t="s">
        <v>550</v>
      </c>
      <c r="F318" s="95" t="s">
        <v>551</v>
      </c>
      <c r="G318" s="113" t="s">
        <v>552</v>
      </c>
      <c r="H318" s="95" t="s">
        <v>553</v>
      </c>
    </row>
    <row r="319" spans="2:8" ht="20.149999999999999" customHeight="1">
      <c r="B319" s="96" t="s">
        <v>671</v>
      </c>
      <c r="C319" s="97" t="s">
        <v>672</v>
      </c>
      <c r="D319" s="96" t="s">
        <v>39</v>
      </c>
      <c r="E319" s="96" t="s">
        <v>22</v>
      </c>
      <c r="F319" s="98">
        <v>1.19</v>
      </c>
      <c r="G319" s="114">
        <v>31.92</v>
      </c>
      <c r="H319" s="99">
        <v>37.979999999999997</v>
      </c>
    </row>
    <row r="320" spans="2:8" ht="15" customHeight="1">
      <c r="B320" s="96" t="s">
        <v>673</v>
      </c>
      <c r="C320" s="97" t="s">
        <v>674</v>
      </c>
      <c r="D320" s="96" t="s">
        <v>39</v>
      </c>
      <c r="E320" s="96" t="s">
        <v>154</v>
      </c>
      <c r="F320" s="98">
        <v>0.16200000000000001</v>
      </c>
      <c r="G320" s="114">
        <v>4.8</v>
      </c>
      <c r="H320" s="99">
        <v>0.78</v>
      </c>
    </row>
    <row r="321" spans="2:8" ht="15" customHeight="1">
      <c r="B321" s="96" t="s">
        <v>675</v>
      </c>
      <c r="C321" s="97" t="s">
        <v>676</v>
      </c>
      <c r="D321" s="96" t="s">
        <v>39</v>
      </c>
      <c r="E321" s="96" t="s">
        <v>154</v>
      </c>
      <c r="F321" s="98">
        <v>7.734</v>
      </c>
      <c r="G321" s="114">
        <v>1.72</v>
      </c>
      <c r="H321" s="99">
        <v>13.3</v>
      </c>
    </row>
    <row r="322" spans="2:8" ht="15" customHeight="1">
      <c r="B322" s="96" t="s">
        <v>677</v>
      </c>
      <c r="C322" s="97" t="s">
        <v>678</v>
      </c>
      <c r="D322" s="96" t="s">
        <v>39</v>
      </c>
      <c r="E322" s="96" t="s">
        <v>97</v>
      </c>
      <c r="F322" s="98">
        <v>0.155</v>
      </c>
      <c r="G322" s="114">
        <v>13.02</v>
      </c>
      <c r="H322" s="99">
        <v>2.02</v>
      </c>
    </row>
    <row r="323" spans="2:8" ht="28" customHeight="1">
      <c r="B323" s="100"/>
      <c r="C323" s="100"/>
      <c r="D323" s="100"/>
      <c r="E323" s="100"/>
      <c r="F323" s="101" t="s">
        <v>556</v>
      </c>
      <c r="G323" s="101"/>
      <c r="H323" s="102">
        <v>54.08</v>
      </c>
    </row>
    <row r="324" spans="2:8" ht="15" customHeight="1">
      <c r="B324" s="94" t="s">
        <v>557</v>
      </c>
      <c r="C324" s="94"/>
      <c r="D324" s="95" t="s">
        <v>11</v>
      </c>
      <c r="E324" s="95" t="s">
        <v>550</v>
      </c>
      <c r="F324" s="95" t="s">
        <v>551</v>
      </c>
      <c r="G324" s="113" t="s">
        <v>552</v>
      </c>
      <c r="H324" s="95" t="s">
        <v>553</v>
      </c>
    </row>
    <row r="325" spans="2:8" ht="15" customHeight="1">
      <c r="B325" s="96" t="s">
        <v>679</v>
      </c>
      <c r="C325" s="97" t="s">
        <v>680</v>
      </c>
      <c r="D325" s="96" t="s">
        <v>39</v>
      </c>
      <c r="E325" s="96" t="s">
        <v>40</v>
      </c>
      <c r="F325" s="98">
        <v>0.222</v>
      </c>
      <c r="G325" s="114">
        <v>12.88</v>
      </c>
      <c r="H325" s="99">
        <v>2.86</v>
      </c>
    </row>
    <row r="326" spans="2:8" ht="15" customHeight="1">
      <c r="B326" s="96" t="s">
        <v>558</v>
      </c>
      <c r="C326" s="97" t="s">
        <v>559</v>
      </c>
      <c r="D326" s="96" t="s">
        <v>39</v>
      </c>
      <c r="E326" s="96" t="s">
        <v>40</v>
      </c>
      <c r="F326" s="98">
        <v>1.111</v>
      </c>
      <c r="G326" s="114">
        <v>15.7</v>
      </c>
      <c r="H326" s="99">
        <v>17.440000000000001</v>
      </c>
    </row>
    <row r="327" spans="2:8" ht="15" customHeight="1">
      <c r="B327" s="96" t="s">
        <v>681</v>
      </c>
      <c r="C327" s="97" t="s">
        <v>682</v>
      </c>
      <c r="D327" s="96" t="s">
        <v>39</v>
      </c>
      <c r="E327" s="96" t="s">
        <v>663</v>
      </c>
      <c r="F327" s="98">
        <v>5.3999999999999999E-2</v>
      </c>
      <c r="G327" s="114">
        <v>15.61</v>
      </c>
      <c r="H327" s="99">
        <v>0.84</v>
      </c>
    </row>
    <row r="328" spans="2:8" ht="15" customHeight="1">
      <c r="B328" s="96" t="s">
        <v>683</v>
      </c>
      <c r="C328" s="97" t="s">
        <v>684</v>
      </c>
      <c r="D328" s="96" t="s">
        <v>39</v>
      </c>
      <c r="E328" s="96" t="s">
        <v>666</v>
      </c>
      <c r="F328" s="98">
        <v>0.16900000000000001</v>
      </c>
      <c r="G328" s="114">
        <v>13.26</v>
      </c>
      <c r="H328" s="99">
        <v>2.2400000000000002</v>
      </c>
    </row>
    <row r="329" spans="2:8" ht="15" customHeight="1">
      <c r="B329" s="100"/>
      <c r="C329" s="100"/>
      <c r="D329" s="100"/>
      <c r="E329" s="100"/>
      <c r="F329" s="101" t="s">
        <v>562</v>
      </c>
      <c r="G329" s="101"/>
      <c r="H329" s="102">
        <v>23.38</v>
      </c>
    </row>
    <row r="330" spans="2:8" ht="10" customHeight="1">
      <c r="B330" s="100"/>
      <c r="C330" s="100"/>
      <c r="D330" s="100"/>
      <c r="E330" s="100"/>
      <c r="F330" s="103" t="s">
        <v>563</v>
      </c>
      <c r="G330" s="103"/>
      <c r="H330" s="104">
        <v>77.430000000000007</v>
      </c>
    </row>
    <row r="331" spans="2:8" ht="20.149999999999999" customHeight="1">
      <c r="B331" s="100"/>
      <c r="C331" s="100"/>
      <c r="D331" s="100"/>
      <c r="E331" s="100"/>
      <c r="F331" s="103" t="s">
        <v>564</v>
      </c>
      <c r="G331" s="103"/>
      <c r="H331" s="104">
        <v>68.42</v>
      </c>
    </row>
    <row r="332" spans="2:8" ht="20.149999999999999" customHeight="1">
      <c r="B332" s="100"/>
      <c r="C332" s="100"/>
      <c r="D332" s="100"/>
      <c r="E332" s="100"/>
      <c r="F332" s="103" t="s">
        <v>565</v>
      </c>
      <c r="G332" s="103"/>
      <c r="H332" s="104">
        <v>9.01</v>
      </c>
    </row>
    <row r="333" spans="2:8" ht="15" customHeight="1">
      <c r="B333" s="100"/>
      <c r="C333" s="100"/>
      <c r="D333" s="100"/>
      <c r="E333" s="100"/>
      <c r="F333" s="103" t="s">
        <v>566</v>
      </c>
      <c r="G333" s="103"/>
      <c r="H333" s="104">
        <v>77.430000000000007</v>
      </c>
    </row>
    <row r="334" spans="2:8" ht="28.5" customHeight="1">
      <c r="B334" s="100"/>
      <c r="C334" s="100"/>
      <c r="D334" s="100"/>
      <c r="E334" s="100"/>
      <c r="F334" s="103" t="s">
        <v>567</v>
      </c>
      <c r="G334" s="103"/>
      <c r="H334" s="104">
        <v>19.527799999999999</v>
      </c>
    </row>
    <row r="335" spans="2:8" ht="15" customHeight="1">
      <c r="B335" s="100"/>
      <c r="C335" s="100"/>
      <c r="D335" s="100"/>
      <c r="E335" s="100"/>
      <c r="F335" s="103" t="s">
        <v>568</v>
      </c>
      <c r="G335" s="103"/>
      <c r="H335" s="104">
        <v>96.96</v>
      </c>
    </row>
    <row r="336" spans="2:8" ht="15" customHeight="1">
      <c r="B336" s="100"/>
      <c r="C336" s="100"/>
      <c r="D336" s="100"/>
      <c r="E336" s="100"/>
      <c r="F336" s="103" t="s">
        <v>539</v>
      </c>
      <c r="G336" s="103"/>
      <c r="H336" s="104">
        <v>1381.3512000000001</v>
      </c>
    </row>
    <row r="337" spans="2:8" ht="15" customHeight="1">
      <c r="B337" s="100"/>
      <c r="C337" s="100"/>
      <c r="D337" s="100"/>
      <c r="E337" s="100"/>
      <c r="F337" s="103" t="s">
        <v>569</v>
      </c>
      <c r="G337" s="103"/>
      <c r="H337" s="104">
        <v>1729.77</v>
      </c>
    </row>
    <row r="338" spans="2:8" ht="20.149999999999999" customHeight="1">
      <c r="B338" s="100"/>
      <c r="C338" s="100"/>
      <c r="D338" s="93"/>
      <c r="E338" s="93"/>
      <c r="F338" s="100"/>
      <c r="G338" s="115"/>
      <c r="H338" s="100"/>
    </row>
    <row r="339" spans="2:8" ht="27" customHeight="1">
      <c r="B339" s="87" t="s">
        <v>685</v>
      </c>
      <c r="C339" s="87"/>
      <c r="D339" s="87"/>
      <c r="E339" s="87"/>
      <c r="F339" s="87"/>
      <c r="G339" s="87"/>
      <c r="H339" s="87"/>
    </row>
    <row r="340" spans="2:8" ht="15" customHeight="1">
      <c r="B340" s="94" t="s">
        <v>549</v>
      </c>
      <c r="C340" s="94"/>
      <c r="D340" s="95" t="s">
        <v>11</v>
      </c>
      <c r="E340" s="95" t="s">
        <v>550</v>
      </c>
      <c r="F340" s="95" t="s">
        <v>551</v>
      </c>
      <c r="G340" s="113" t="s">
        <v>552</v>
      </c>
      <c r="H340" s="95" t="s">
        <v>553</v>
      </c>
    </row>
    <row r="341" spans="2:8" ht="15" customHeight="1">
      <c r="B341" s="96" t="s">
        <v>686</v>
      </c>
      <c r="C341" s="97" t="s">
        <v>687</v>
      </c>
      <c r="D341" s="96" t="s">
        <v>39</v>
      </c>
      <c r="E341" s="96" t="s">
        <v>28</v>
      </c>
      <c r="F341" s="98">
        <v>1.19</v>
      </c>
      <c r="G341" s="114">
        <v>0.13</v>
      </c>
      <c r="H341" s="99">
        <v>0.15</v>
      </c>
    </row>
    <row r="342" spans="2:8" ht="15" customHeight="1">
      <c r="B342" s="96" t="s">
        <v>688</v>
      </c>
      <c r="C342" s="97" t="s">
        <v>689</v>
      </c>
      <c r="D342" s="96" t="s">
        <v>39</v>
      </c>
      <c r="E342" s="96" t="s">
        <v>97</v>
      </c>
      <c r="F342" s="98">
        <v>2.5000000000000001E-2</v>
      </c>
      <c r="G342" s="114">
        <v>12.25</v>
      </c>
      <c r="H342" s="99">
        <v>0.31</v>
      </c>
    </row>
    <row r="343" spans="2:8" ht="15" customHeight="1">
      <c r="B343" s="100"/>
      <c r="C343" s="100"/>
      <c r="D343" s="100"/>
      <c r="E343" s="100"/>
      <c r="F343" s="101" t="s">
        <v>556</v>
      </c>
      <c r="G343" s="101"/>
      <c r="H343" s="102">
        <v>0.46</v>
      </c>
    </row>
    <row r="344" spans="2:8" ht="15" customHeight="1">
      <c r="B344" s="94" t="s">
        <v>557</v>
      </c>
      <c r="C344" s="94"/>
      <c r="D344" s="95" t="s">
        <v>11</v>
      </c>
      <c r="E344" s="95" t="s">
        <v>550</v>
      </c>
      <c r="F344" s="95" t="s">
        <v>551</v>
      </c>
      <c r="G344" s="113" t="s">
        <v>552</v>
      </c>
      <c r="H344" s="95" t="s">
        <v>553</v>
      </c>
    </row>
    <row r="345" spans="2:8" ht="15" customHeight="1">
      <c r="B345" s="96" t="s">
        <v>690</v>
      </c>
      <c r="C345" s="97" t="s">
        <v>691</v>
      </c>
      <c r="D345" s="96" t="s">
        <v>39</v>
      </c>
      <c r="E345" s="96" t="s">
        <v>40</v>
      </c>
      <c r="F345" s="98">
        <v>3.6700000000000003E-2</v>
      </c>
      <c r="G345" s="114">
        <v>11.67</v>
      </c>
      <c r="H345" s="99">
        <v>0.43</v>
      </c>
    </row>
    <row r="346" spans="2:8" ht="15" customHeight="1">
      <c r="B346" s="96" t="s">
        <v>692</v>
      </c>
      <c r="C346" s="97" t="s">
        <v>693</v>
      </c>
      <c r="D346" s="96" t="s">
        <v>39</v>
      </c>
      <c r="E346" s="96" t="s">
        <v>40</v>
      </c>
      <c r="F346" s="98">
        <v>0.22450000000000001</v>
      </c>
      <c r="G346" s="114">
        <v>15.74</v>
      </c>
      <c r="H346" s="99">
        <v>3.53</v>
      </c>
    </row>
    <row r="347" spans="2:8" ht="25" customHeight="1">
      <c r="B347" s="96" t="s">
        <v>694</v>
      </c>
      <c r="C347" s="97" t="s">
        <v>695</v>
      </c>
      <c r="D347" s="96" t="s">
        <v>39</v>
      </c>
      <c r="E347" s="96" t="s">
        <v>97</v>
      </c>
      <c r="F347" s="98">
        <v>1</v>
      </c>
      <c r="G347" s="114">
        <v>5.95</v>
      </c>
      <c r="H347" s="99">
        <v>5.95</v>
      </c>
    </row>
    <row r="348" spans="2:8" ht="14.5" customHeight="1">
      <c r="B348" s="100"/>
      <c r="C348" s="100"/>
      <c r="D348" s="100"/>
      <c r="E348" s="100"/>
      <c r="F348" s="101" t="s">
        <v>562</v>
      </c>
      <c r="G348" s="101"/>
      <c r="H348" s="102">
        <v>9.91</v>
      </c>
    </row>
    <row r="349" spans="2:8" ht="14.5" customHeight="1">
      <c r="B349" s="100"/>
      <c r="C349" s="100"/>
      <c r="D349" s="100"/>
      <c r="E349" s="100"/>
      <c r="F349" s="103" t="s">
        <v>563</v>
      </c>
      <c r="G349" s="103"/>
      <c r="H349" s="104">
        <v>10.35</v>
      </c>
    </row>
    <row r="350" spans="2:8" ht="14.5" customHeight="1">
      <c r="B350" s="100"/>
      <c r="C350" s="100"/>
      <c r="D350" s="100"/>
      <c r="E350" s="100"/>
      <c r="F350" s="103" t="s">
        <v>564</v>
      </c>
      <c r="G350" s="103"/>
      <c r="H350" s="104">
        <v>8.33</v>
      </c>
    </row>
    <row r="351" spans="2:8" ht="14.5" customHeight="1">
      <c r="B351" s="100"/>
      <c r="C351" s="100"/>
      <c r="D351" s="100"/>
      <c r="E351" s="100"/>
      <c r="F351" s="103" t="s">
        <v>565</v>
      </c>
      <c r="G351" s="103"/>
      <c r="H351" s="104">
        <v>2.02</v>
      </c>
    </row>
    <row r="352" spans="2:8" ht="14.5" customHeight="1">
      <c r="B352" s="100"/>
      <c r="C352" s="100"/>
      <c r="D352" s="100"/>
      <c r="E352" s="100"/>
      <c r="F352" s="103" t="s">
        <v>566</v>
      </c>
      <c r="G352" s="103"/>
      <c r="H352" s="104">
        <v>10.35</v>
      </c>
    </row>
    <row r="353" spans="2:8" ht="14.5" customHeight="1">
      <c r="B353" s="100"/>
      <c r="C353" s="100"/>
      <c r="D353" s="100"/>
      <c r="E353" s="100"/>
      <c r="F353" s="103" t="s">
        <v>567</v>
      </c>
      <c r="G353" s="103"/>
      <c r="H353" s="104">
        <v>2.6103000000000001</v>
      </c>
    </row>
    <row r="354" spans="2:8" ht="14.5" customHeight="1">
      <c r="B354" s="100"/>
      <c r="C354" s="100"/>
      <c r="D354" s="100"/>
      <c r="E354" s="100"/>
      <c r="F354" s="103" t="s">
        <v>568</v>
      </c>
      <c r="G354" s="103"/>
      <c r="H354" s="104">
        <v>12.96</v>
      </c>
    </row>
    <row r="355" spans="2:8" ht="14.5" customHeight="1">
      <c r="B355" s="100"/>
      <c r="C355" s="100"/>
      <c r="D355" s="100"/>
      <c r="E355" s="100"/>
      <c r="F355" s="103" t="s">
        <v>539</v>
      </c>
      <c r="G355" s="103"/>
      <c r="H355" s="104">
        <v>186.3</v>
      </c>
    </row>
    <row r="356" spans="2:8" ht="14.5" customHeight="1">
      <c r="B356" s="100"/>
      <c r="C356" s="100"/>
      <c r="D356" s="100"/>
      <c r="E356" s="100"/>
      <c r="F356" s="103" t="s">
        <v>569</v>
      </c>
      <c r="G356" s="103"/>
      <c r="H356" s="104">
        <v>233.28</v>
      </c>
    </row>
    <row r="357" spans="2:8" ht="15" customHeight="1">
      <c r="B357" s="100"/>
      <c r="C357" s="100"/>
      <c r="D357" s="93"/>
      <c r="E357" s="93"/>
      <c r="F357" s="100"/>
      <c r="G357" s="115"/>
      <c r="H357" s="100"/>
    </row>
    <row r="358" spans="2:8" ht="28.5" customHeight="1">
      <c r="B358" s="87" t="s">
        <v>696</v>
      </c>
      <c r="C358" s="87"/>
      <c r="D358" s="87"/>
      <c r="E358" s="87"/>
      <c r="F358" s="87"/>
      <c r="G358" s="87"/>
      <c r="H358" s="87"/>
    </row>
    <row r="359" spans="2:8" ht="15" customHeight="1">
      <c r="B359" s="94" t="s">
        <v>549</v>
      </c>
      <c r="C359" s="94"/>
      <c r="D359" s="95" t="s">
        <v>11</v>
      </c>
      <c r="E359" s="95" t="s">
        <v>550</v>
      </c>
      <c r="F359" s="95" t="s">
        <v>551</v>
      </c>
      <c r="G359" s="113" t="s">
        <v>552</v>
      </c>
      <c r="H359" s="95" t="s">
        <v>553</v>
      </c>
    </row>
    <row r="360" spans="2:8" ht="22.5" customHeight="1">
      <c r="B360" s="96" t="s">
        <v>686</v>
      </c>
      <c r="C360" s="97" t="s">
        <v>687</v>
      </c>
      <c r="D360" s="96" t="s">
        <v>39</v>
      </c>
      <c r="E360" s="96" t="s">
        <v>28</v>
      </c>
      <c r="F360" s="98">
        <v>0.97</v>
      </c>
      <c r="G360" s="114">
        <v>0.13</v>
      </c>
      <c r="H360" s="99">
        <v>0.13</v>
      </c>
    </row>
    <row r="361" spans="2:8" ht="22.5" customHeight="1">
      <c r="B361" s="96" t="s">
        <v>688</v>
      </c>
      <c r="C361" s="97" t="s">
        <v>689</v>
      </c>
      <c r="D361" s="96" t="s">
        <v>39</v>
      </c>
      <c r="E361" s="96" t="s">
        <v>97</v>
      </c>
      <c r="F361" s="98">
        <v>2.5000000000000001E-2</v>
      </c>
      <c r="G361" s="114">
        <v>12.25</v>
      </c>
      <c r="H361" s="99">
        <v>0.31</v>
      </c>
    </row>
    <row r="362" spans="2:8" ht="28" customHeight="1">
      <c r="B362" s="100"/>
      <c r="C362" s="100"/>
      <c r="D362" s="100"/>
      <c r="E362" s="100"/>
      <c r="F362" s="101" t="s">
        <v>556</v>
      </c>
      <c r="G362" s="101"/>
      <c r="H362" s="102">
        <v>0.44</v>
      </c>
    </row>
    <row r="363" spans="2:8" ht="15" customHeight="1">
      <c r="B363" s="94" t="s">
        <v>557</v>
      </c>
      <c r="C363" s="94"/>
      <c r="D363" s="95" t="s">
        <v>11</v>
      </c>
      <c r="E363" s="95" t="s">
        <v>550</v>
      </c>
      <c r="F363" s="95" t="s">
        <v>551</v>
      </c>
      <c r="G363" s="113" t="s">
        <v>552</v>
      </c>
      <c r="H363" s="95" t="s">
        <v>553</v>
      </c>
    </row>
    <row r="364" spans="2:8" ht="15" customHeight="1">
      <c r="B364" s="96" t="s">
        <v>690</v>
      </c>
      <c r="C364" s="97" t="s">
        <v>691</v>
      </c>
      <c r="D364" s="96" t="s">
        <v>39</v>
      </c>
      <c r="E364" s="96" t="s">
        <v>40</v>
      </c>
      <c r="F364" s="98">
        <v>2.8000000000000001E-2</v>
      </c>
      <c r="G364" s="114">
        <v>11.67</v>
      </c>
      <c r="H364" s="99">
        <v>0.33</v>
      </c>
    </row>
    <row r="365" spans="2:8" ht="15" customHeight="1">
      <c r="B365" s="96" t="s">
        <v>692</v>
      </c>
      <c r="C365" s="97" t="s">
        <v>693</v>
      </c>
      <c r="D365" s="96" t="s">
        <v>39</v>
      </c>
      <c r="E365" s="96" t="s">
        <v>40</v>
      </c>
      <c r="F365" s="98">
        <v>0.17130000000000001</v>
      </c>
      <c r="G365" s="114">
        <v>15.74</v>
      </c>
      <c r="H365" s="99">
        <v>2.7</v>
      </c>
    </row>
    <row r="366" spans="2:8" ht="24" customHeight="1">
      <c r="B366" s="96" t="s">
        <v>697</v>
      </c>
      <c r="C366" s="97" t="s">
        <v>698</v>
      </c>
      <c r="D366" s="96" t="s">
        <v>39</v>
      </c>
      <c r="E366" s="96" t="s">
        <v>97</v>
      </c>
      <c r="F366" s="98">
        <v>1</v>
      </c>
      <c r="G366" s="114">
        <v>5.87</v>
      </c>
      <c r="H366" s="99">
        <v>5.87</v>
      </c>
    </row>
    <row r="367" spans="2:8" ht="13" customHeight="1">
      <c r="B367" s="100"/>
      <c r="C367" s="100"/>
      <c r="D367" s="100"/>
      <c r="E367" s="100"/>
      <c r="F367" s="101" t="s">
        <v>562</v>
      </c>
      <c r="G367" s="101"/>
      <c r="H367" s="102">
        <v>8.9</v>
      </c>
    </row>
    <row r="368" spans="2:8" ht="13" customHeight="1">
      <c r="B368" s="100"/>
      <c r="C368" s="100"/>
      <c r="D368" s="100"/>
      <c r="E368" s="100"/>
      <c r="F368" s="103" t="s">
        <v>563</v>
      </c>
      <c r="G368" s="103"/>
      <c r="H368" s="104">
        <v>9.3000000000000007</v>
      </c>
    </row>
    <row r="369" spans="2:8" ht="13" customHeight="1">
      <c r="B369" s="100"/>
      <c r="C369" s="100"/>
      <c r="D369" s="100"/>
      <c r="E369" s="100"/>
      <c r="F369" s="103" t="s">
        <v>564</v>
      </c>
      <c r="G369" s="103"/>
      <c r="H369" s="104">
        <v>7.9</v>
      </c>
    </row>
    <row r="370" spans="2:8" ht="13" customHeight="1">
      <c r="B370" s="100"/>
      <c r="C370" s="100"/>
      <c r="D370" s="100"/>
      <c r="E370" s="100"/>
      <c r="F370" s="103" t="s">
        <v>565</v>
      </c>
      <c r="G370" s="103"/>
      <c r="H370" s="104">
        <v>1.4</v>
      </c>
    </row>
    <row r="371" spans="2:8" ht="13" customHeight="1">
      <c r="B371" s="100"/>
      <c r="C371" s="100"/>
      <c r="D371" s="100"/>
      <c r="E371" s="100"/>
      <c r="F371" s="103" t="s">
        <v>566</v>
      </c>
      <c r="G371" s="103"/>
      <c r="H371" s="104">
        <v>9.3000000000000007</v>
      </c>
    </row>
    <row r="372" spans="2:8" ht="13" customHeight="1">
      <c r="B372" s="100"/>
      <c r="C372" s="100"/>
      <c r="D372" s="100"/>
      <c r="E372" s="100"/>
      <c r="F372" s="103" t="s">
        <v>567</v>
      </c>
      <c r="G372" s="103"/>
      <c r="H372" s="104">
        <v>2.3454999999999999</v>
      </c>
    </row>
    <row r="373" spans="2:8" ht="13" customHeight="1">
      <c r="B373" s="100"/>
      <c r="C373" s="100"/>
      <c r="D373" s="100"/>
      <c r="E373" s="100"/>
      <c r="F373" s="103" t="s">
        <v>568</v>
      </c>
      <c r="G373" s="103"/>
      <c r="H373" s="104">
        <v>11.65</v>
      </c>
    </row>
    <row r="374" spans="2:8" ht="13" customHeight="1">
      <c r="B374" s="100"/>
      <c r="C374" s="100"/>
      <c r="D374" s="100"/>
      <c r="E374" s="100"/>
      <c r="F374" s="103" t="s">
        <v>539</v>
      </c>
      <c r="G374" s="103"/>
      <c r="H374" s="104">
        <v>102.3</v>
      </c>
    </row>
    <row r="375" spans="2:8" ht="13" customHeight="1">
      <c r="B375" s="100"/>
      <c r="C375" s="100"/>
      <c r="D375" s="100"/>
      <c r="E375" s="100"/>
      <c r="F375" s="103" t="s">
        <v>569</v>
      </c>
      <c r="G375" s="103"/>
      <c r="H375" s="104">
        <v>128.15</v>
      </c>
    </row>
    <row r="376" spans="2:8" ht="15" customHeight="1">
      <c r="B376" s="100"/>
      <c r="C376" s="100"/>
      <c r="D376" s="93"/>
      <c r="E376" s="93"/>
      <c r="F376" s="100"/>
      <c r="G376" s="115"/>
      <c r="H376" s="100"/>
    </row>
    <row r="377" spans="2:8" ht="21" customHeight="1">
      <c r="B377" s="87" t="s">
        <v>699</v>
      </c>
      <c r="C377" s="87"/>
      <c r="D377" s="87"/>
      <c r="E377" s="87"/>
      <c r="F377" s="87"/>
      <c r="G377" s="87"/>
      <c r="H377" s="87"/>
    </row>
    <row r="378" spans="2:8" ht="28" customHeight="1">
      <c r="B378" s="94" t="s">
        <v>549</v>
      </c>
      <c r="C378" s="94"/>
      <c r="D378" s="95" t="s">
        <v>11</v>
      </c>
      <c r="E378" s="95" t="s">
        <v>550</v>
      </c>
      <c r="F378" s="95" t="s">
        <v>551</v>
      </c>
      <c r="G378" s="113" t="s">
        <v>552</v>
      </c>
      <c r="H378" s="95" t="s">
        <v>553</v>
      </c>
    </row>
    <row r="379" spans="2:8" ht="15" customHeight="1">
      <c r="B379" s="96" t="s">
        <v>686</v>
      </c>
      <c r="C379" s="97" t="s">
        <v>687</v>
      </c>
      <c r="D379" s="96" t="s">
        <v>39</v>
      </c>
      <c r="E379" s="96" t="s">
        <v>28</v>
      </c>
      <c r="F379" s="98">
        <v>0.74299999999999999</v>
      </c>
      <c r="G379" s="114">
        <v>0.13</v>
      </c>
      <c r="H379" s="99">
        <v>0.1</v>
      </c>
    </row>
    <row r="380" spans="2:8" ht="15" customHeight="1">
      <c r="B380" s="96" t="s">
        <v>688</v>
      </c>
      <c r="C380" s="97" t="s">
        <v>689</v>
      </c>
      <c r="D380" s="96" t="s">
        <v>39</v>
      </c>
      <c r="E380" s="96" t="s">
        <v>97</v>
      </c>
      <c r="F380" s="98">
        <v>2.5000000000000001E-2</v>
      </c>
      <c r="G380" s="114">
        <v>12.25</v>
      </c>
      <c r="H380" s="99">
        <v>0.31</v>
      </c>
    </row>
    <row r="381" spans="2:8" ht="15" customHeight="1">
      <c r="B381" s="100"/>
      <c r="C381" s="100"/>
      <c r="D381" s="100"/>
      <c r="E381" s="100"/>
      <c r="F381" s="101" t="s">
        <v>556</v>
      </c>
      <c r="G381" s="101"/>
      <c r="H381" s="102">
        <v>0.41</v>
      </c>
    </row>
    <row r="382" spans="2:8" ht="15" customHeight="1">
      <c r="B382" s="94" t="s">
        <v>557</v>
      </c>
      <c r="C382" s="94"/>
      <c r="D382" s="95" t="s">
        <v>11</v>
      </c>
      <c r="E382" s="95" t="s">
        <v>550</v>
      </c>
      <c r="F382" s="95" t="s">
        <v>551</v>
      </c>
      <c r="G382" s="113" t="s">
        <v>552</v>
      </c>
      <c r="H382" s="95" t="s">
        <v>553</v>
      </c>
    </row>
    <row r="383" spans="2:8" ht="15" customHeight="1">
      <c r="B383" s="96" t="s">
        <v>690</v>
      </c>
      <c r="C383" s="97" t="s">
        <v>691</v>
      </c>
      <c r="D383" s="96" t="s">
        <v>39</v>
      </c>
      <c r="E383" s="96" t="s">
        <v>40</v>
      </c>
      <c r="F383" s="98">
        <v>2.0899999999999998E-2</v>
      </c>
      <c r="G383" s="114">
        <v>11.67</v>
      </c>
      <c r="H383" s="99">
        <v>0.24</v>
      </c>
    </row>
    <row r="384" spans="2:8" ht="15" customHeight="1">
      <c r="B384" s="96" t="s">
        <v>692</v>
      </c>
      <c r="C384" s="97" t="s">
        <v>693</v>
      </c>
      <c r="D384" s="96" t="s">
        <v>39</v>
      </c>
      <c r="E384" s="96" t="s">
        <v>40</v>
      </c>
      <c r="F384" s="98">
        <v>0.1278</v>
      </c>
      <c r="G384" s="114">
        <v>15.74</v>
      </c>
      <c r="H384" s="99">
        <v>2.0099999999999998</v>
      </c>
    </row>
    <row r="385" spans="2:8" ht="10" customHeight="1">
      <c r="B385" s="96" t="s">
        <v>700</v>
      </c>
      <c r="C385" s="97" t="s">
        <v>701</v>
      </c>
      <c r="D385" s="96" t="s">
        <v>39</v>
      </c>
      <c r="E385" s="96" t="s">
        <v>97</v>
      </c>
      <c r="F385" s="98">
        <v>1</v>
      </c>
      <c r="G385" s="114">
        <v>5.76</v>
      </c>
      <c r="H385" s="99">
        <v>5.76</v>
      </c>
    </row>
    <row r="386" spans="2:8" ht="13.5" customHeight="1">
      <c r="B386" s="100"/>
      <c r="C386" s="100"/>
      <c r="D386" s="100"/>
      <c r="E386" s="100"/>
      <c r="F386" s="101" t="s">
        <v>562</v>
      </c>
      <c r="G386" s="101"/>
      <c r="H386" s="102">
        <v>8.01</v>
      </c>
    </row>
    <row r="387" spans="2:8" ht="13.5" customHeight="1">
      <c r="B387" s="100"/>
      <c r="C387" s="100"/>
      <c r="D387" s="100"/>
      <c r="E387" s="100"/>
      <c r="F387" s="103" t="s">
        <v>563</v>
      </c>
      <c r="G387" s="103"/>
      <c r="H387" s="104">
        <v>8.4</v>
      </c>
    </row>
    <row r="388" spans="2:8" ht="13.5" customHeight="1">
      <c r="B388" s="100"/>
      <c r="C388" s="100"/>
      <c r="D388" s="100"/>
      <c r="E388" s="100"/>
      <c r="F388" s="103" t="s">
        <v>564</v>
      </c>
      <c r="G388" s="103"/>
      <c r="H388" s="104">
        <v>7.42</v>
      </c>
    </row>
    <row r="389" spans="2:8" ht="13.5" customHeight="1">
      <c r="B389" s="100"/>
      <c r="C389" s="100"/>
      <c r="D389" s="100"/>
      <c r="E389" s="100"/>
      <c r="F389" s="103" t="s">
        <v>565</v>
      </c>
      <c r="G389" s="103"/>
      <c r="H389" s="104">
        <v>0.98</v>
      </c>
    </row>
    <row r="390" spans="2:8" ht="13.5" customHeight="1">
      <c r="B390" s="100"/>
      <c r="C390" s="100"/>
      <c r="D390" s="100"/>
      <c r="E390" s="100"/>
      <c r="F390" s="103" t="s">
        <v>566</v>
      </c>
      <c r="G390" s="103"/>
      <c r="H390" s="104">
        <v>8.4</v>
      </c>
    </row>
    <row r="391" spans="2:8" ht="13.5" customHeight="1">
      <c r="B391" s="100"/>
      <c r="C391" s="100"/>
      <c r="D391" s="100"/>
      <c r="E391" s="100"/>
      <c r="F391" s="103" t="s">
        <v>567</v>
      </c>
      <c r="G391" s="103"/>
      <c r="H391" s="104">
        <v>2.1185</v>
      </c>
    </row>
    <row r="392" spans="2:8" ht="13.5" customHeight="1">
      <c r="B392" s="100"/>
      <c r="C392" s="100"/>
      <c r="D392" s="100"/>
      <c r="E392" s="100"/>
      <c r="F392" s="103" t="s">
        <v>568</v>
      </c>
      <c r="G392" s="103"/>
      <c r="H392" s="104">
        <v>10.52</v>
      </c>
    </row>
    <row r="393" spans="2:8" ht="13.5" customHeight="1">
      <c r="B393" s="100"/>
      <c r="C393" s="100"/>
      <c r="D393" s="100"/>
      <c r="E393" s="100"/>
      <c r="F393" s="103" t="s">
        <v>539</v>
      </c>
      <c r="G393" s="103"/>
      <c r="H393" s="104">
        <v>16.8</v>
      </c>
    </row>
    <row r="394" spans="2:8" ht="13.5" customHeight="1">
      <c r="B394" s="100"/>
      <c r="C394" s="100"/>
      <c r="D394" s="100"/>
      <c r="E394" s="100"/>
      <c r="F394" s="103" t="s">
        <v>569</v>
      </c>
      <c r="G394" s="103"/>
      <c r="H394" s="104">
        <v>21.04</v>
      </c>
    </row>
    <row r="395" spans="2:8" ht="15" customHeight="1">
      <c r="B395" s="100"/>
      <c r="C395" s="100"/>
      <c r="D395" s="93"/>
      <c r="E395" s="93"/>
      <c r="F395" s="100"/>
      <c r="G395" s="115"/>
      <c r="H395" s="100"/>
    </row>
    <row r="396" spans="2:8" ht="28.5" customHeight="1">
      <c r="B396" s="87" t="s">
        <v>702</v>
      </c>
      <c r="C396" s="87"/>
      <c r="D396" s="87"/>
      <c r="E396" s="87"/>
      <c r="F396" s="87"/>
      <c r="G396" s="87"/>
      <c r="H396" s="87"/>
    </row>
    <row r="397" spans="2:8" ht="15" customHeight="1">
      <c r="B397" s="94" t="s">
        <v>549</v>
      </c>
      <c r="C397" s="94"/>
      <c r="D397" s="95" t="s">
        <v>11</v>
      </c>
      <c r="E397" s="95" t="s">
        <v>550</v>
      </c>
      <c r="F397" s="95" t="s">
        <v>551</v>
      </c>
      <c r="G397" s="113" t="s">
        <v>552</v>
      </c>
      <c r="H397" s="95" t="s">
        <v>553</v>
      </c>
    </row>
    <row r="398" spans="2:8" ht="21">
      <c r="B398" s="96" t="s">
        <v>686</v>
      </c>
      <c r="C398" s="97" t="s">
        <v>687</v>
      </c>
      <c r="D398" s="96" t="s">
        <v>39</v>
      </c>
      <c r="E398" s="96" t="s">
        <v>28</v>
      </c>
      <c r="F398" s="98">
        <v>0.54300000000000004</v>
      </c>
      <c r="G398" s="114">
        <v>0.13</v>
      </c>
      <c r="H398" s="99">
        <v>7.0000000000000007E-2</v>
      </c>
    </row>
    <row r="399" spans="2:8" ht="21">
      <c r="B399" s="96" t="s">
        <v>688</v>
      </c>
      <c r="C399" s="97" t="s">
        <v>689</v>
      </c>
      <c r="D399" s="96" t="s">
        <v>39</v>
      </c>
      <c r="E399" s="96" t="s">
        <v>97</v>
      </c>
      <c r="F399" s="98">
        <v>2.5000000000000001E-2</v>
      </c>
      <c r="G399" s="114">
        <v>12.25</v>
      </c>
      <c r="H399" s="99">
        <v>0.31</v>
      </c>
    </row>
    <row r="400" spans="2:8">
      <c r="B400" s="100"/>
      <c r="C400" s="100"/>
      <c r="D400" s="100"/>
      <c r="E400" s="100"/>
      <c r="F400" s="101" t="s">
        <v>556</v>
      </c>
      <c r="G400" s="101"/>
      <c r="H400" s="102">
        <v>0.38</v>
      </c>
    </row>
    <row r="401" spans="2:8" ht="21">
      <c r="B401" s="94" t="s">
        <v>557</v>
      </c>
      <c r="C401" s="94"/>
      <c r="D401" s="95" t="s">
        <v>11</v>
      </c>
      <c r="E401" s="95" t="s">
        <v>550</v>
      </c>
      <c r="F401" s="95" t="s">
        <v>551</v>
      </c>
      <c r="G401" s="113" t="s">
        <v>552</v>
      </c>
      <c r="H401" s="95" t="s">
        <v>553</v>
      </c>
    </row>
    <row r="402" spans="2:8">
      <c r="B402" s="96" t="s">
        <v>690</v>
      </c>
      <c r="C402" s="97" t="s">
        <v>691</v>
      </c>
      <c r="D402" s="96" t="s">
        <v>39</v>
      </c>
      <c r="E402" s="96" t="s">
        <v>40</v>
      </c>
      <c r="F402" s="98">
        <v>1.5599999999999999E-2</v>
      </c>
      <c r="G402" s="114">
        <v>11.67</v>
      </c>
      <c r="H402" s="99">
        <v>0.18</v>
      </c>
    </row>
    <row r="403" spans="2:8">
      <c r="B403" s="96" t="s">
        <v>692</v>
      </c>
      <c r="C403" s="97" t="s">
        <v>693</v>
      </c>
      <c r="D403" s="96" t="s">
        <v>39</v>
      </c>
      <c r="E403" s="96" t="s">
        <v>40</v>
      </c>
      <c r="F403" s="98">
        <v>9.5600000000000004E-2</v>
      </c>
      <c r="G403" s="114">
        <v>15.74</v>
      </c>
      <c r="H403" s="99">
        <v>1.5</v>
      </c>
    </row>
    <row r="404" spans="2:8" ht="21">
      <c r="B404" s="96" t="s">
        <v>703</v>
      </c>
      <c r="C404" s="97" t="s">
        <v>704</v>
      </c>
      <c r="D404" s="96" t="s">
        <v>39</v>
      </c>
      <c r="E404" s="96" t="s">
        <v>97</v>
      </c>
      <c r="F404" s="98">
        <v>1</v>
      </c>
      <c r="G404" s="114">
        <v>5.28</v>
      </c>
      <c r="H404" s="99">
        <v>5.28</v>
      </c>
    </row>
    <row r="405" spans="2:8" ht="28" customHeight="1">
      <c r="B405" s="100"/>
      <c r="C405" s="100"/>
      <c r="D405" s="100"/>
      <c r="E405" s="100"/>
      <c r="F405" s="101" t="s">
        <v>562</v>
      </c>
      <c r="G405" s="101"/>
      <c r="H405" s="102">
        <v>6.96</v>
      </c>
    </row>
    <row r="406" spans="2:8" ht="15" customHeight="1">
      <c r="B406" s="100"/>
      <c r="C406" s="100"/>
      <c r="D406" s="100"/>
      <c r="E406" s="100"/>
      <c r="F406" s="103" t="s">
        <v>563</v>
      </c>
      <c r="G406" s="103"/>
      <c r="H406" s="104">
        <v>7.33</v>
      </c>
    </row>
    <row r="407" spans="2:8" ht="15" customHeight="1">
      <c r="B407" s="100"/>
      <c r="C407" s="100"/>
      <c r="D407" s="100"/>
      <c r="E407" s="100"/>
      <c r="F407" s="103" t="s">
        <v>564</v>
      </c>
      <c r="G407" s="103"/>
      <c r="H407" s="104">
        <v>6.62</v>
      </c>
    </row>
    <row r="408" spans="2:8" ht="15" customHeight="1">
      <c r="B408" s="100"/>
      <c r="C408" s="100"/>
      <c r="D408" s="100"/>
      <c r="E408" s="100"/>
      <c r="F408" s="103" t="s">
        <v>565</v>
      </c>
      <c r="G408" s="103"/>
      <c r="H408" s="104">
        <v>0.71</v>
      </c>
    </row>
    <row r="409" spans="2:8" ht="15" customHeight="1">
      <c r="B409" s="100"/>
      <c r="C409" s="100"/>
      <c r="D409" s="100"/>
      <c r="E409" s="100"/>
      <c r="F409" s="103" t="s">
        <v>566</v>
      </c>
      <c r="G409" s="103"/>
      <c r="H409" s="104">
        <v>7.33</v>
      </c>
    </row>
    <row r="410" spans="2:8" ht="28" customHeight="1">
      <c r="B410" s="100"/>
      <c r="C410" s="100"/>
      <c r="D410" s="100"/>
      <c r="E410" s="100"/>
      <c r="F410" s="103" t="s">
        <v>567</v>
      </c>
      <c r="G410" s="103"/>
      <c r="H410" s="104">
        <v>1.8486</v>
      </c>
    </row>
    <row r="411" spans="2:8" ht="15" customHeight="1">
      <c r="B411" s="100"/>
      <c r="C411" s="100"/>
      <c r="D411" s="100"/>
      <c r="E411" s="100"/>
      <c r="F411" s="103" t="s">
        <v>568</v>
      </c>
      <c r="G411" s="103"/>
      <c r="H411" s="104">
        <v>9.18</v>
      </c>
    </row>
    <row r="412" spans="2:8" ht="15" customHeight="1">
      <c r="B412" s="100"/>
      <c r="C412" s="100"/>
      <c r="D412" s="100"/>
      <c r="E412" s="100"/>
      <c r="F412" s="103" t="s">
        <v>539</v>
      </c>
      <c r="G412" s="103"/>
      <c r="H412" s="104">
        <v>227.23</v>
      </c>
    </row>
    <row r="413" spans="2:8" ht="15" customHeight="1">
      <c r="B413" s="100"/>
      <c r="C413" s="100"/>
      <c r="D413" s="100"/>
      <c r="E413" s="100"/>
      <c r="F413" s="103" t="s">
        <v>569</v>
      </c>
      <c r="G413" s="103"/>
      <c r="H413" s="104">
        <v>284.58</v>
      </c>
    </row>
    <row r="414" spans="2:8" ht="15" customHeight="1">
      <c r="B414" s="100"/>
      <c r="C414" s="100"/>
      <c r="D414" s="93"/>
      <c r="E414" s="93"/>
      <c r="F414" s="100"/>
      <c r="G414" s="115"/>
      <c r="H414" s="100"/>
    </row>
    <row r="415" spans="2:8" ht="26.5" customHeight="1">
      <c r="B415" s="87" t="s">
        <v>705</v>
      </c>
      <c r="C415" s="87"/>
      <c r="D415" s="87"/>
      <c r="E415" s="87"/>
      <c r="F415" s="87"/>
      <c r="G415" s="87"/>
      <c r="H415" s="87"/>
    </row>
    <row r="416" spans="2:8" ht="15" customHeight="1">
      <c r="B416" s="94" t="s">
        <v>549</v>
      </c>
      <c r="C416" s="94"/>
      <c r="D416" s="95" t="s">
        <v>11</v>
      </c>
      <c r="E416" s="95" t="s">
        <v>550</v>
      </c>
      <c r="F416" s="95" t="s">
        <v>551</v>
      </c>
      <c r="G416" s="113" t="s">
        <v>552</v>
      </c>
      <c r="H416" s="95" t="s">
        <v>553</v>
      </c>
    </row>
    <row r="417" spans="2:8" ht="23" customHeight="1">
      <c r="B417" s="96" t="s">
        <v>686</v>
      </c>
      <c r="C417" s="97" t="s">
        <v>687</v>
      </c>
      <c r="D417" s="96" t="s">
        <v>39</v>
      </c>
      <c r="E417" s="96" t="s">
        <v>28</v>
      </c>
      <c r="F417" s="98">
        <v>0.36699999999999999</v>
      </c>
      <c r="G417" s="114">
        <v>0.13</v>
      </c>
      <c r="H417" s="99">
        <v>0.05</v>
      </c>
    </row>
    <row r="418" spans="2:8" ht="20.149999999999999" customHeight="1">
      <c r="B418" s="96" t="s">
        <v>688</v>
      </c>
      <c r="C418" s="97" t="s">
        <v>689</v>
      </c>
      <c r="D418" s="96" t="s">
        <v>39</v>
      </c>
      <c r="E418" s="96" t="s">
        <v>97</v>
      </c>
      <c r="F418" s="98">
        <v>2.5000000000000001E-2</v>
      </c>
      <c r="G418" s="114">
        <v>12.25</v>
      </c>
      <c r="H418" s="99">
        <v>0.31</v>
      </c>
    </row>
    <row r="419" spans="2:8" ht="10" customHeight="1">
      <c r="B419" s="100"/>
      <c r="C419" s="100"/>
      <c r="D419" s="100"/>
      <c r="E419" s="100"/>
      <c r="F419" s="101" t="s">
        <v>556</v>
      </c>
      <c r="G419" s="101"/>
      <c r="H419" s="102">
        <v>0.36</v>
      </c>
    </row>
    <row r="420" spans="2:8" ht="15" customHeight="1">
      <c r="B420" s="94" t="s">
        <v>557</v>
      </c>
      <c r="C420" s="94"/>
      <c r="D420" s="95" t="s">
        <v>11</v>
      </c>
      <c r="E420" s="95" t="s">
        <v>550</v>
      </c>
      <c r="F420" s="95" t="s">
        <v>551</v>
      </c>
      <c r="G420" s="113" t="s">
        <v>552</v>
      </c>
      <c r="H420" s="95" t="s">
        <v>553</v>
      </c>
    </row>
    <row r="421" spans="2:8" ht="15" customHeight="1">
      <c r="B421" s="96" t="s">
        <v>690</v>
      </c>
      <c r="C421" s="97" t="s">
        <v>691</v>
      </c>
      <c r="D421" s="96" t="s">
        <v>39</v>
      </c>
      <c r="E421" s="96" t="s">
        <v>40</v>
      </c>
      <c r="F421" s="98">
        <v>1.14E-2</v>
      </c>
      <c r="G421" s="114">
        <v>11.67</v>
      </c>
      <c r="H421" s="99">
        <v>0.13</v>
      </c>
    </row>
    <row r="422" spans="2:8" ht="15" customHeight="1">
      <c r="B422" s="96" t="s">
        <v>692</v>
      </c>
      <c r="C422" s="97" t="s">
        <v>693</v>
      </c>
      <c r="D422" s="96" t="s">
        <v>39</v>
      </c>
      <c r="E422" s="96" t="s">
        <v>40</v>
      </c>
      <c r="F422" s="98">
        <v>6.9800000000000001E-2</v>
      </c>
      <c r="G422" s="114">
        <v>15.74</v>
      </c>
      <c r="H422" s="99">
        <v>1.1000000000000001</v>
      </c>
    </row>
    <row r="423" spans="2:8" ht="25.5" customHeight="1">
      <c r="B423" s="96" t="s">
        <v>706</v>
      </c>
      <c r="C423" s="97" t="s">
        <v>707</v>
      </c>
      <c r="D423" s="96" t="s">
        <v>39</v>
      </c>
      <c r="E423" s="96" t="s">
        <v>97</v>
      </c>
      <c r="F423" s="98">
        <v>1</v>
      </c>
      <c r="G423" s="114">
        <v>4.51</v>
      </c>
      <c r="H423" s="99">
        <v>4.51</v>
      </c>
    </row>
    <row r="424" spans="2:8" ht="15" customHeight="1">
      <c r="B424" s="100"/>
      <c r="C424" s="100"/>
      <c r="D424" s="100"/>
      <c r="E424" s="100"/>
      <c r="F424" s="101" t="s">
        <v>562</v>
      </c>
      <c r="G424" s="101"/>
      <c r="H424" s="102">
        <v>5.74</v>
      </c>
    </row>
    <row r="425" spans="2:8" ht="10" customHeight="1">
      <c r="B425" s="100"/>
      <c r="C425" s="100"/>
      <c r="D425" s="100"/>
      <c r="E425" s="100"/>
      <c r="F425" s="103" t="s">
        <v>563</v>
      </c>
      <c r="G425" s="103"/>
      <c r="H425" s="104">
        <v>6.07</v>
      </c>
    </row>
    <row r="426" spans="2:8" ht="20.149999999999999" customHeight="1">
      <c r="B426" s="100"/>
      <c r="C426" s="100"/>
      <c r="D426" s="100"/>
      <c r="E426" s="100"/>
      <c r="F426" s="103" t="s">
        <v>564</v>
      </c>
      <c r="G426" s="103"/>
      <c r="H426" s="104">
        <v>5.59</v>
      </c>
    </row>
    <row r="427" spans="2:8" ht="20.149999999999999" customHeight="1">
      <c r="B427" s="100"/>
      <c r="C427" s="100"/>
      <c r="D427" s="100"/>
      <c r="E427" s="100"/>
      <c r="F427" s="103" t="s">
        <v>565</v>
      </c>
      <c r="G427" s="103"/>
      <c r="H427" s="104">
        <v>0.48</v>
      </c>
    </row>
    <row r="428" spans="2:8" ht="15" customHeight="1">
      <c r="B428" s="100"/>
      <c r="C428" s="100"/>
      <c r="D428" s="100"/>
      <c r="E428" s="100"/>
      <c r="F428" s="103" t="s">
        <v>566</v>
      </c>
      <c r="G428" s="103"/>
      <c r="H428" s="104">
        <v>6.07</v>
      </c>
    </row>
    <row r="429" spans="2:8" ht="15" customHeight="1">
      <c r="B429" s="100"/>
      <c r="C429" s="100"/>
      <c r="D429" s="100"/>
      <c r="E429" s="100"/>
      <c r="F429" s="103" t="s">
        <v>567</v>
      </c>
      <c r="G429" s="103"/>
      <c r="H429" s="104">
        <v>1.5308999999999999</v>
      </c>
    </row>
    <row r="430" spans="2:8" ht="15" customHeight="1">
      <c r="B430" s="100"/>
      <c r="C430" s="100"/>
      <c r="D430" s="100"/>
      <c r="E430" s="100"/>
      <c r="F430" s="103" t="s">
        <v>568</v>
      </c>
      <c r="G430" s="103"/>
      <c r="H430" s="104">
        <v>7.6</v>
      </c>
    </row>
    <row r="431" spans="2:8" ht="15" customHeight="1">
      <c r="B431" s="100"/>
      <c r="C431" s="100"/>
      <c r="D431" s="100"/>
      <c r="E431" s="100"/>
      <c r="F431" s="103" t="s">
        <v>539</v>
      </c>
      <c r="G431" s="103"/>
      <c r="H431" s="104">
        <v>212.45</v>
      </c>
    </row>
    <row r="432" spans="2:8" ht="15" customHeight="1">
      <c r="B432" s="100"/>
      <c r="C432" s="100"/>
      <c r="D432" s="100"/>
      <c r="E432" s="100"/>
      <c r="F432" s="103" t="s">
        <v>569</v>
      </c>
      <c r="G432" s="103"/>
      <c r="H432" s="104">
        <v>266</v>
      </c>
    </row>
    <row r="433" spans="2:8" ht="20.149999999999999" customHeight="1">
      <c r="B433" s="100"/>
      <c r="C433" s="100"/>
      <c r="D433" s="93"/>
      <c r="E433" s="93"/>
      <c r="F433" s="100"/>
      <c r="G433" s="115"/>
      <c r="H433" s="100"/>
    </row>
    <row r="434" spans="2:8" ht="25.5" customHeight="1">
      <c r="B434" s="87" t="s">
        <v>708</v>
      </c>
      <c r="C434" s="87"/>
      <c r="D434" s="87"/>
      <c r="E434" s="87"/>
      <c r="F434" s="87"/>
      <c r="G434" s="87"/>
      <c r="H434" s="87"/>
    </row>
    <row r="435" spans="2:8" ht="25.5" customHeight="1">
      <c r="B435" s="94" t="s">
        <v>549</v>
      </c>
      <c r="C435" s="94"/>
      <c r="D435" s="95" t="s">
        <v>11</v>
      </c>
      <c r="E435" s="95" t="s">
        <v>550</v>
      </c>
      <c r="F435" s="95" t="s">
        <v>551</v>
      </c>
      <c r="G435" s="113" t="s">
        <v>552</v>
      </c>
      <c r="H435" s="95" t="s">
        <v>553</v>
      </c>
    </row>
    <row r="436" spans="2:8" ht="25.5" customHeight="1">
      <c r="B436" s="96" t="s">
        <v>686</v>
      </c>
      <c r="C436" s="97" t="s">
        <v>687</v>
      </c>
      <c r="D436" s="96" t="s">
        <v>39</v>
      </c>
      <c r="E436" s="96" t="s">
        <v>28</v>
      </c>
      <c r="F436" s="98">
        <v>0.21199999999999999</v>
      </c>
      <c r="G436" s="114">
        <v>0.13</v>
      </c>
      <c r="H436" s="99">
        <v>0.03</v>
      </c>
    </row>
    <row r="437" spans="2:8" ht="25.5" customHeight="1">
      <c r="B437" s="96" t="s">
        <v>688</v>
      </c>
      <c r="C437" s="97" t="s">
        <v>689</v>
      </c>
      <c r="D437" s="96" t="s">
        <v>39</v>
      </c>
      <c r="E437" s="96" t="s">
        <v>97</v>
      </c>
      <c r="F437" s="98">
        <v>2.5000000000000001E-2</v>
      </c>
      <c r="G437" s="114">
        <v>12.25</v>
      </c>
      <c r="H437" s="99">
        <v>0.31</v>
      </c>
    </row>
    <row r="438" spans="2:8" ht="15" customHeight="1">
      <c r="B438" s="100"/>
      <c r="C438" s="100"/>
      <c r="D438" s="100"/>
      <c r="E438" s="100"/>
      <c r="F438" s="101" t="s">
        <v>556</v>
      </c>
      <c r="G438" s="101"/>
      <c r="H438" s="102">
        <v>0.34</v>
      </c>
    </row>
    <row r="439" spans="2:8" ht="15" customHeight="1">
      <c r="B439" s="94" t="s">
        <v>557</v>
      </c>
      <c r="C439" s="94"/>
      <c r="D439" s="95" t="s">
        <v>11</v>
      </c>
      <c r="E439" s="95" t="s">
        <v>550</v>
      </c>
      <c r="F439" s="95" t="s">
        <v>551</v>
      </c>
      <c r="G439" s="113" t="s">
        <v>552</v>
      </c>
      <c r="H439" s="95" t="s">
        <v>553</v>
      </c>
    </row>
    <row r="440" spans="2:8" ht="15" customHeight="1">
      <c r="B440" s="96" t="s">
        <v>690</v>
      </c>
      <c r="C440" s="97" t="s">
        <v>691</v>
      </c>
      <c r="D440" s="96" t="s">
        <v>39</v>
      </c>
      <c r="E440" s="96" t="s">
        <v>40</v>
      </c>
      <c r="F440" s="98">
        <v>7.7000000000000002E-3</v>
      </c>
      <c r="G440" s="114">
        <v>11.67</v>
      </c>
      <c r="H440" s="99">
        <v>0.09</v>
      </c>
    </row>
    <row r="441" spans="2:8" ht="15" customHeight="1">
      <c r="B441" s="96" t="s">
        <v>692</v>
      </c>
      <c r="C441" s="97" t="s">
        <v>693</v>
      </c>
      <c r="D441" s="96" t="s">
        <v>39</v>
      </c>
      <c r="E441" s="96" t="s">
        <v>40</v>
      </c>
      <c r="F441" s="98">
        <v>4.7300000000000002E-2</v>
      </c>
      <c r="G441" s="114">
        <v>15.74</v>
      </c>
      <c r="H441" s="99">
        <v>0.74</v>
      </c>
    </row>
    <row r="442" spans="2:8" ht="25" customHeight="1">
      <c r="B442" s="96" t="s">
        <v>709</v>
      </c>
      <c r="C442" s="97" t="s">
        <v>710</v>
      </c>
      <c r="D442" s="96" t="s">
        <v>39</v>
      </c>
      <c r="E442" s="96" t="s">
        <v>97</v>
      </c>
      <c r="F442" s="98">
        <v>1</v>
      </c>
      <c r="G442" s="114">
        <v>4.4400000000000004</v>
      </c>
      <c r="H442" s="99">
        <v>4.4400000000000004</v>
      </c>
    </row>
    <row r="443" spans="2:8" ht="20.149999999999999" customHeight="1">
      <c r="B443" s="100"/>
      <c r="C443" s="100"/>
      <c r="D443" s="100"/>
      <c r="E443" s="100"/>
      <c r="F443" s="101" t="s">
        <v>562</v>
      </c>
      <c r="G443" s="101"/>
      <c r="H443" s="102">
        <v>5.27</v>
      </c>
    </row>
    <row r="444" spans="2:8" ht="15" customHeight="1">
      <c r="B444" s="100"/>
      <c r="C444" s="100"/>
      <c r="D444" s="100"/>
      <c r="E444" s="100"/>
      <c r="F444" s="103" t="s">
        <v>563</v>
      </c>
      <c r="G444" s="103"/>
      <c r="H444" s="104">
        <v>5.58</v>
      </c>
    </row>
    <row r="445" spans="2:8" ht="20.149999999999999" customHeight="1">
      <c r="B445" s="100"/>
      <c r="C445" s="100"/>
      <c r="D445" s="100"/>
      <c r="E445" s="100"/>
      <c r="F445" s="103" t="s">
        <v>564</v>
      </c>
      <c r="G445" s="103"/>
      <c r="H445" s="104">
        <v>5.3</v>
      </c>
    </row>
    <row r="446" spans="2:8" ht="20.149999999999999" customHeight="1">
      <c r="B446" s="100"/>
      <c r="C446" s="100"/>
      <c r="D446" s="100"/>
      <c r="E446" s="100"/>
      <c r="F446" s="103" t="s">
        <v>565</v>
      </c>
      <c r="G446" s="103"/>
      <c r="H446" s="104">
        <v>0.28000000000000003</v>
      </c>
    </row>
    <row r="447" spans="2:8" ht="28" customHeight="1">
      <c r="B447" s="100"/>
      <c r="C447" s="100"/>
      <c r="D447" s="100"/>
      <c r="E447" s="100"/>
      <c r="F447" s="103" t="s">
        <v>566</v>
      </c>
      <c r="G447" s="103"/>
      <c r="H447" s="104">
        <v>5.58</v>
      </c>
    </row>
    <row r="448" spans="2:8" ht="20.149999999999999" customHeight="1">
      <c r="B448" s="100"/>
      <c r="C448" s="100"/>
      <c r="D448" s="100"/>
      <c r="E448" s="100"/>
      <c r="F448" s="103" t="s">
        <v>567</v>
      </c>
      <c r="G448" s="103"/>
      <c r="H448" s="104">
        <v>1.4073</v>
      </c>
    </row>
    <row r="449" spans="2:8" ht="15" customHeight="1">
      <c r="B449" s="100"/>
      <c r="C449" s="100"/>
      <c r="D449" s="100"/>
      <c r="E449" s="100"/>
      <c r="F449" s="103" t="s">
        <v>568</v>
      </c>
      <c r="G449" s="103"/>
      <c r="H449" s="104">
        <v>6.99</v>
      </c>
    </row>
    <row r="450" spans="2:8" ht="15" customHeight="1">
      <c r="B450" s="100"/>
      <c r="C450" s="100"/>
      <c r="D450" s="100"/>
      <c r="E450" s="100"/>
      <c r="F450" s="103" t="s">
        <v>539</v>
      </c>
      <c r="G450" s="103"/>
      <c r="H450" s="104">
        <v>161.82</v>
      </c>
    </row>
    <row r="451" spans="2:8" ht="15" customHeight="1">
      <c r="B451" s="100"/>
      <c r="C451" s="100"/>
      <c r="D451" s="100"/>
      <c r="E451" s="100"/>
      <c r="F451" s="103" t="s">
        <v>569</v>
      </c>
      <c r="G451" s="103"/>
      <c r="H451" s="104">
        <v>202.71</v>
      </c>
    </row>
    <row r="452" spans="2:8" ht="15" customHeight="1">
      <c r="B452" s="100"/>
      <c r="C452" s="100"/>
      <c r="D452" s="93"/>
      <c r="E452" s="93"/>
      <c r="F452" s="100"/>
      <c r="G452" s="115"/>
      <c r="H452" s="100"/>
    </row>
    <row r="453" spans="2:8" ht="28.5" customHeight="1">
      <c r="B453" s="87" t="s">
        <v>711</v>
      </c>
      <c r="C453" s="87"/>
      <c r="D453" s="87"/>
      <c r="E453" s="87"/>
      <c r="F453" s="87"/>
      <c r="G453" s="87"/>
      <c r="H453" s="87"/>
    </row>
    <row r="454" spans="2:8" ht="28" customHeight="1">
      <c r="B454" s="94" t="s">
        <v>583</v>
      </c>
      <c r="C454" s="94"/>
      <c r="D454" s="95" t="s">
        <v>11</v>
      </c>
      <c r="E454" s="95" t="s">
        <v>550</v>
      </c>
      <c r="F454" s="95" t="s">
        <v>551</v>
      </c>
      <c r="G454" s="113" t="s">
        <v>552</v>
      </c>
      <c r="H454" s="95" t="s">
        <v>553</v>
      </c>
    </row>
    <row r="455" spans="2:8" ht="15" customHeight="1">
      <c r="B455" s="96" t="s">
        <v>638</v>
      </c>
      <c r="C455" s="97" t="s">
        <v>639</v>
      </c>
      <c r="D455" s="96" t="s">
        <v>21</v>
      </c>
      <c r="E455" s="96" t="s">
        <v>40</v>
      </c>
      <c r="F455" s="98">
        <v>1.8939999999999999</v>
      </c>
      <c r="G455" s="114">
        <v>13.72</v>
      </c>
      <c r="H455" s="99">
        <v>25.99</v>
      </c>
    </row>
    <row r="456" spans="2:8" ht="15" customHeight="1">
      <c r="B456" s="96" t="s">
        <v>640</v>
      </c>
      <c r="C456" s="97" t="s">
        <v>641</v>
      </c>
      <c r="D456" s="96" t="s">
        <v>21</v>
      </c>
      <c r="E456" s="96" t="s">
        <v>40</v>
      </c>
      <c r="F456" s="98">
        <v>7.5759999999999996</v>
      </c>
      <c r="G456" s="114">
        <v>8.69</v>
      </c>
      <c r="H456" s="99">
        <v>65.84</v>
      </c>
    </row>
    <row r="457" spans="2:8" ht="15" customHeight="1">
      <c r="B457" s="100"/>
      <c r="C457" s="100"/>
      <c r="D457" s="100"/>
      <c r="E457" s="100"/>
      <c r="F457" s="101" t="s">
        <v>586</v>
      </c>
      <c r="G457" s="101"/>
      <c r="H457" s="102">
        <v>91.83</v>
      </c>
    </row>
    <row r="458" spans="2:8" ht="15" customHeight="1">
      <c r="B458" s="94" t="s">
        <v>549</v>
      </c>
      <c r="C458" s="94"/>
      <c r="D458" s="95" t="s">
        <v>11</v>
      </c>
      <c r="E458" s="95" t="s">
        <v>550</v>
      </c>
      <c r="F458" s="95" t="s">
        <v>551</v>
      </c>
      <c r="G458" s="113" t="s">
        <v>552</v>
      </c>
      <c r="H458" s="95" t="s">
        <v>553</v>
      </c>
    </row>
    <row r="459" spans="2:8" ht="15" customHeight="1">
      <c r="B459" s="96" t="s">
        <v>712</v>
      </c>
      <c r="C459" s="97" t="s">
        <v>713</v>
      </c>
      <c r="D459" s="96" t="s">
        <v>21</v>
      </c>
      <c r="E459" s="96" t="s">
        <v>40</v>
      </c>
      <c r="F459" s="98">
        <v>2</v>
      </c>
      <c r="G459" s="114">
        <v>65.290000000000006</v>
      </c>
      <c r="H459" s="99">
        <v>130.58000000000001</v>
      </c>
    </row>
    <row r="460" spans="2:8" ht="15" customHeight="1">
      <c r="B460" s="100"/>
      <c r="C460" s="100"/>
      <c r="D460" s="100"/>
      <c r="E460" s="100"/>
      <c r="F460" s="101" t="s">
        <v>556</v>
      </c>
      <c r="G460" s="101"/>
      <c r="H460" s="102">
        <v>130.58000000000001</v>
      </c>
    </row>
    <row r="461" spans="2:8" ht="10" customHeight="1">
      <c r="B461" s="100"/>
      <c r="C461" s="100"/>
      <c r="D461" s="100"/>
      <c r="E461" s="100"/>
      <c r="F461" s="103" t="s">
        <v>563</v>
      </c>
      <c r="G461" s="103"/>
      <c r="H461" s="104">
        <v>222.41</v>
      </c>
    </row>
    <row r="462" spans="2:8" ht="20.149999999999999" customHeight="1">
      <c r="B462" s="100"/>
      <c r="C462" s="100"/>
      <c r="D462" s="100"/>
      <c r="E462" s="100"/>
      <c r="F462" s="103" t="s">
        <v>564</v>
      </c>
      <c r="G462" s="103"/>
      <c r="H462" s="104">
        <v>180.45</v>
      </c>
    </row>
    <row r="463" spans="2:8" ht="15" customHeight="1">
      <c r="B463" s="100"/>
      <c r="C463" s="100"/>
      <c r="D463" s="100"/>
      <c r="E463" s="100"/>
      <c r="F463" s="103" t="s">
        <v>565</v>
      </c>
      <c r="G463" s="103"/>
      <c r="H463" s="104">
        <v>41.96</v>
      </c>
    </row>
    <row r="464" spans="2:8" ht="15" customHeight="1">
      <c r="B464" s="100"/>
      <c r="C464" s="100"/>
      <c r="D464" s="100"/>
      <c r="E464" s="100"/>
      <c r="F464" s="103" t="s">
        <v>566</v>
      </c>
      <c r="G464" s="103"/>
      <c r="H464" s="104">
        <v>222.41</v>
      </c>
    </row>
    <row r="465" spans="2:8" ht="28" customHeight="1">
      <c r="B465" s="100"/>
      <c r="C465" s="100"/>
      <c r="D465" s="100"/>
      <c r="E465" s="100"/>
      <c r="F465" s="103" t="s">
        <v>567</v>
      </c>
      <c r="G465" s="103"/>
      <c r="H465" s="104">
        <v>56.091799999999999</v>
      </c>
    </row>
    <row r="466" spans="2:8" ht="15" customHeight="1">
      <c r="B466" s="100"/>
      <c r="C466" s="100"/>
      <c r="D466" s="100"/>
      <c r="E466" s="100"/>
      <c r="F466" s="103" t="s">
        <v>568</v>
      </c>
      <c r="G466" s="103"/>
      <c r="H466" s="104">
        <v>278.5</v>
      </c>
    </row>
    <row r="467" spans="2:8" ht="15" customHeight="1">
      <c r="B467" s="100"/>
      <c r="C467" s="100"/>
      <c r="D467" s="100"/>
      <c r="E467" s="100"/>
      <c r="F467" s="103" t="s">
        <v>539</v>
      </c>
      <c r="G467" s="103"/>
      <c r="H467" s="104">
        <v>222.41</v>
      </c>
    </row>
    <row r="468" spans="2:8" ht="15" customHeight="1">
      <c r="B468" s="100"/>
      <c r="C468" s="100"/>
      <c r="D468" s="100"/>
      <c r="E468" s="100"/>
      <c r="F468" s="103" t="s">
        <v>569</v>
      </c>
      <c r="G468" s="103"/>
      <c r="H468" s="104">
        <v>278.5</v>
      </c>
    </row>
    <row r="469" spans="2:8" ht="15" customHeight="1">
      <c r="B469" s="100"/>
      <c r="C469" s="100"/>
      <c r="D469" s="93"/>
      <c r="E469" s="93"/>
      <c r="F469" s="100"/>
      <c r="G469" s="115"/>
      <c r="H469" s="100"/>
    </row>
    <row r="470" spans="2:8" ht="28" customHeight="1">
      <c r="B470" s="87" t="s">
        <v>714</v>
      </c>
      <c r="C470" s="87"/>
      <c r="D470" s="87"/>
      <c r="E470" s="87"/>
      <c r="F470" s="87"/>
      <c r="G470" s="87"/>
      <c r="H470" s="87"/>
    </row>
    <row r="471" spans="2:8" ht="22.5" customHeight="1">
      <c r="B471" s="94" t="s">
        <v>576</v>
      </c>
      <c r="C471" s="94"/>
      <c r="D471" s="95" t="s">
        <v>11</v>
      </c>
      <c r="E471" s="95" t="s">
        <v>550</v>
      </c>
      <c r="F471" s="95" t="s">
        <v>551</v>
      </c>
      <c r="G471" s="113" t="s">
        <v>552</v>
      </c>
      <c r="H471" s="95" t="s">
        <v>553</v>
      </c>
    </row>
    <row r="472" spans="2:8">
      <c r="B472" s="96" t="s">
        <v>715</v>
      </c>
      <c r="C472" s="97" t="s">
        <v>120</v>
      </c>
      <c r="D472" s="96" t="s">
        <v>623</v>
      </c>
      <c r="E472" s="96" t="s">
        <v>28</v>
      </c>
      <c r="F472" s="98">
        <v>1</v>
      </c>
      <c r="G472" s="114">
        <v>14002.736999999999</v>
      </c>
      <c r="H472" s="99">
        <f>F472*G472</f>
        <v>14002.736999999999</v>
      </c>
    </row>
    <row r="473" spans="2:8" ht="15" customHeight="1">
      <c r="B473" s="100"/>
      <c r="C473" s="100"/>
      <c r="D473" s="100"/>
      <c r="E473" s="100"/>
      <c r="F473" s="101" t="s">
        <v>569</v>
      </c>
      <c r="G473" s="101"/>
      <c r="H473" s="102">
        <f>SUM(H472)</f>
        <v>14002.736999999999</v>
      </c>
    </row>
    <row r="474" spans="2:8" ht="15" customHeight="1">
      <c r="B474" s="100"/>
      <c r="C474" s="100"/>
      <c r="D474" s="100"/>
      <c r="E474" s="100"/>
      <c r="F474" s="103" t="s">
        <v>563</v>
      </c>
      <c r="G474" s="103"/>
      <c r="H474" s="104">
        <f>SUM(H473)</f>
        <v>14002.736999999999</v>
      </c>
    </row>
    <row r="475" spans="2:8" ht="15" customHeight="1">
      <c r="B475" s="100"/>
      <c r="C475" s="100"/>
      <c r="D475" s="100"/>
      <c r="E475" s="100"/>
      <c r="F475" s="103" t="s">
        <v>564</v>
      </c>
      <c r="G475" s="103"/>
      <c r="H475" s="104">
        <f>SUM(H474)</f>
        <v>14002.736999999999</v>
      </c>
    </row>
    <row r="476" spans="2:8" ht="15" customHeight="1">
      <c r="B476" s="100"/>
      <c r="C476" s="100"/>
      <c r="D476" s="100"/>
      <c r="E476" s="100"/>
      <c r="F476" s="103" t="s">
        <v>574</v>
      </c>
      <c r="G476" s="103"/>
      <c r="H476" s="104">
        <v>0</v>
      </c>
    </row>
    <row r="477" spans="2:8" ht="10" customHeight="1">
      <c r="B477" s="100"/>
      <c r="C477" s="100"/>
      <c r="D477" s="100"/>
      <c r="E477" s="100"/>
      <c r="F477" s="103" t="s">
        <v>566</v>
      </c>
      <c r="G477" s="103"/>
      <c r="H477" s="104">
        <f>SUM(H475+H476)</f>
        <v>14002.736999999999</v>
      </c>
    </row>
    <row r="478" spans="2:8" ht="20.149999999999999" customHeight="1">
      <c r="B478" s="100"/>
      <c r="C478" s="100"/>
      <c r="D478" s="100"/>
      <c r="E478" s="100"/>
      <c r="F478" s="103" t="s">
        <v>567</v>
      </c>
      <c r="G478" s="103"/>
      <c r="H478" s="104">
        <f>H477*25.22%</f>
        <v>3531.4902713999995</v>
      </c>
    </row>
    <row r="479" spans="2:8" ht="15" customHeight="1">
      <c r="B479" s="100"/>
      <c r="C479" s="100"/>
      <c r="D479" s="100"/>
      <c r="E479" s="100"/>
      <c r="F479" s="103" t="s">
        <v>568</v>
      </c>
      <c r="G479" s="103"/>
      <c r="H479" s="104">
        <f>SUM(H477:H478)</f>
        <v>17534.227271399999</v>
      </c>
    </row>
    <row r="480" spans="2:8" ht="15" customHeight="1">
      <c r="B480" s="100"/>
      <c r="C480" s="100"/>
      <c r="D480" s="100"/>
      <c r="E480" s="100"/>
      <c r="F480" s="103" t="s">
        <v>539</v>
      </c>
      <c r="G480" s="103"/>
      <c r="H480" s="104">
        <f>H477*4</f>
        <v>56010.947999999997</v>
      </c>
    </row>
    <row r="481" spans="2:9" ht="28" customHeight="1">
      <c r="B481" s="100"/>
      <c r="C481" s="100"/>
      <c r="D481" s="100"/>
      <c r="E481" s="100"/>
      <c r="F481" s="103" t="s">
        <v>569</v>
      </c>
      <c r="G481" s="103"/>
      <c r="H481" s="104">
        <f>H479*4</f>
        <v>70136.909085599997</v>
      </c>
      <c r="I481" s="125">
        <f>'Planilha Orçamentária'!H192</f>
        <v>336664.53000000009</v>
      </c>
    </row>
    <row r="482" spans="2:9" ht="15" customHeight="1">
      <c r="B482" s="100"/>
      <c r="C482" s="100"/>
      <c r="D482" s="93"/>
      <c r="E482" s="93"/>
      <c r="F482" s="100"/>
      <c r="G482" s="115"/>
      <c r="H482" s="100"/>
    </row>
    <row r="483" spans="2:9" ht="31" customHeight="1">
      <c r="B483" s="87" t="s">
        <v>716</v>
      </c>
      <c r="C483" s="87"/>
      <c r="D483" s="87"/>
      <c r="E483" s="87"/>
      <c r="F483" s="87"/>
      <c r="G483" s="87"/>
      <c r="H483" s="87"/>
    </row>
    <row r="484" spans="2:9" ht="15" customHeight="1">
      <c r="B484" s="94" t="s">
        <v>549</v>
      </c>
      <c r="C484" s="94"/>
      <c r="D484" s="95" t="s">
        <v>11</v>
      </c>
      <c r="E484" s="95" t="s">
        <v>550</v>
      </c>
      <c r="F484" s="95" t="s">
        <v>551</v>
      </c>
      <c r="G484" s="113" t="s">
        <v>552</v>
      </c>
      <c r="H484" s="95" t="s">
        <v>553</v>
      </c>
    </row>
    <row r="485" spans="2:9" ht="15" customHeight="1">
      <c r="B485" s="96" t="s">
        <v>717</v>
      </c>
      <c r="C485" s="97" t="s">
        <v>718</v>
      </c>
      <c r="D485" s="96" t="s">
        <v>39</v>
      </c>
      <c r="E485" s="96" t="s">
        <v>28</v>
      </c>
      <c r="F485" s="98">
        <v>2</v>
      </c>
      <c r="G485" s="114">
        <v>75</v>
      </c>
      <c r="H485" s="99">
        <v>150</v>
      </c>
    </row>
    <row r="486" spans="2:9" ht="28" customHeight="1">
      <c r="B486" s="100"/>
      <c r="C486" s="100"/>
      <c r="D486" s="100"/>
      <c r="E486" s="100"/>
      <c r="F486" s="101" t="s">
        <v>556</v>
      </c>
      <c r="G486" s="101"/>
      <c r="H486" s="102">
        <v>150</v>
      </c>
    </row>
    <row r="487" spans="2:9" ht="15" customHeight="1">
      <c r="B487" s="94" t="s">
        <v>557</v>
      </c>
      <c r="C487" s="94"/>
      <c r="D487" s="95" t="s">
        <v>11</v>
      </c>
      <c r="E487" s="95" t="s">
        <v>550</v>
      </c>
      <c r="F487" s="95" t="s">
        <v>551</v>
      </c>
      <c r="G487" s="113" t="s">
        <v>552</v>
      </c>
      <c r="H487" s="95" t="s">
        <v>553</v>
      </c>
    </row>
    <row r="488" spans="2:9" ht="15" customHeight="1">
      <c r="B488" s="96" t="s">
        <v>719</v>
      </c>
      <c r="C488" s="97" t="s">
        <v>720</v>
      </c>
      <c r="D488" s="96" t="s">
        <v>89</v>
      </c>
      <c r="E488" s="96" t="s">
        <v>58</v>
      </c>
      <c r="F488" s="98">
        <v>1.0900000000000001</v>
      </c>
      <c r="G488" s="114">
        <v>394.32</v>
      </c>
      <c r="H488" s="99">
        <v>429.81</v>
      </c>
    </row>
    <row r="489" spans="2:9" ht="23" customHeight="1">
      <c r="B489" s="96" t="s">
        <v>89</v>
      </c>
      <c r="C489" s="97" t="s">
        <v>721</v>
      </c>
      <c r="D489" s="96" t="s">
        <v>89</v>
      </c>
      <c r="E489" s="96" t="s">
        <v>28</v>
      </c>
      <c r="F489" s="98">
        <v>2</v>
      </c>
      <c r="G489" s="114">
        <v>334.29</v>
      </c>
      <c r="H489" s="99">
        <v>668.58</v>
      </c>
    </row>
    <row r="490" spans="2:9" ht="15" customHeight="1">
      <c r="B490" s="100"/>
      <c r="C490" s="100"/>
      <c r="D490" s="100"/>
      <c r="E490" s="100"/>
      <c r="F490" s="101" t="s">
        <v>562</v>
      </c>
      <c r="G490" s="101"/>
      <c r="H490" s="102">
        <v>1098.3900000000001</v>
      </c>
    </row>
    <row r="491" spans="2:9" ht="15" customHeight="1">
      <c r="B491" s="100"/>
      <c r="C491" s="100"/>
      <c r="D491" s="100"/>
      <c r="E491" s="100"/>
      <c r="F491" s="103" t="s">
        <v>563</v>
      </c>
      <c r="G491" s="103"/>
      <c r="H491" s="104">
        <v>1248.3900000000001</v>
      </c>
    </row>
    <row r="492" spans="2:9" ht="15" customHeight="1">
      <c r="B492" s="100"/>
      <c r="C492" s="100"/>
      <c r="D492" s="100"/>
      <c r="E492" s="100"/>
      <c r="F492" s="103" t="s">
        <v>564</v>
      </c>
      <c r="G492" s="103"/>
      <c r="H492" s="104">
        <v>1200.33</v>
      </c>
    </row>
    <row r="493" spans="2:9" ht="10" customHeight="1">
      <c r="B493" s="100"/>
      <c r="C493" s="100"/>
      <c r="D493" s="100"/>
      <c r="E493" s="100"/>
      <c r="F493" s="103" t="s">
        <v>565</v>
      </c>
      <c r="G493" s="103"/>
      <c r="H493" s="104">
        <v>48.06</v>
      </c>
    </row>
    <row r="494" spans="2:9" ht="20.149999999999999" customHeight="1">
      <c r="B494" s="100"/>
      <c r="C494" s="100"/>
      <c r="D494" s="100"/>
      <c r="E494" s="100"/>
      <c r="F494" s="103" t="s">
        <v>566</v>
      </c>
      <c r="G494" s="103"/>
      <c r="H494" s="104">
        <v>1248.3900000000001</v>
      </c>
    </row>
    <row r="495" spans="2:9" ht="15" customHeight="1">
      <c r="B495" s="100"/>
      <c r="C495" s="100"/>
      <c r="D495" s="100"/>
      <c r="E495" s="100"/>
      <c r="F495" s="103" t="s">
        <v>567</v>
      </c>
      <c r="G495" s="103"/>
      <c r="H495" s="104">
        <v>314.84399999999999</v>
      </c>
    </row>
    <row r="496" spans="2:9" ht="15" customHeight="1">
      <c r="B496" s="100"/>
      <c r="C496" s="100"/>
      <c r="D496" s="100"/>
      <c r="E496" s="100"/>
      <c r="F496" s="103" t="s">
        <v>568</v>
      </c>
      <c r="G496" s="103"/>
      <c r="H496" s="104">
        <v>1563.23</v>
      </c>
    </row>
    <row r="497" spans="2:8" ht="28" customHeight="1">
      <c r="B497" s="100"/>
      <c r="C497" s="100"/>
      <c r="D497" s="100"/>
      <c r="E497" s="100"/>
      <c r="F497" s="103" t="s">
        <v>539</v>
      </c>
      <c r="G497" s="103"/>
      <c r="H497" s="104">
        <v>2496.7800000000002</v>
      </c>
    </row>
    <row r="498" spans="2:8" ht="15" customHeight="1">
      <c r="B498" s="100"/>
      <c r="C498" s="100"/>
      <c r="D498" s="100"/>
      <c r="E498" s="100"/>
      <c r="F498" s="103" t="s">
        <v>569</v>
      </c>
      <c r="G498" s="103"/>
      <c r="H498" s="104">
        <v>3126.46</v>
      </c>
    </row>
    <row r="499" spans="2:8" ht="15" customHeight="1">
      <c r="B499" s="100"/>
      <c r="C499" s="100"/>
      <c r="D499" s="93"/>
      <c r="E499" s="93"/>
      <c r="F499" s="100"/>
      <c r="G499" s="115"/>
      <c r="H499" s="100"/>
    </row>
    <row r="500" spans="2:8" ht="15" customHeight="1">
      <c r="B500" s="87" t="s">
        <v>722</v>
      </c>
      <c r="C500" s="87"/>
      <c r="D500" s="87"/>
      <c r="E500" s="87"/>
      <c r="F500" s="87"/>
      <c r="G500" s="87"/>
      <c r="H500" s="87"/>
    </row>
    <row r="501" spans="2:8" ht="15" customHeight="1">
      <c r="B501" s="94" t="s">
        <v>576</v>
      </c>
      <c r="C501" s="94"/>
      <c r="D501" s="95" t="s">
        <v>11</v>
      </c>
      <c r="E501" s="95" t="s">
        <v>550</v>
      </c>
      <c r="F501" s="95" t="s">
        <v>551</v>
      </c>
      <c r="G501" s="113" t="s">
        <v>552</v>
      </c>
      <c r="H501" s="95" t="s">
        <v>553</v>
      </c>
    </row>
    <row r="502" spans="2:8" ht="28" customHeight="1">
      <c r="B502" s="96" t="s">
        <v>723</v>
      </c>
      <c r="C502" s="97" t="s">
        <v>128</v>
      </c>
      <c r="D502" s="96" t="s">
        <v>623</v>
      </c>
      <c r="E502" s="96" t="s">
        <v>28</v>
      </c>
      <c r="F502" s="98">
        <v>1</v>
      </c>
      <c r="G502" s="114">
        <v>850</v>
      </c>
      <c r="H502" s="99">
        <v>850</v>
      </c>
    </row>
    <row r="503" spans="2:8" ht="15" customHeight="1">
      <c r="B503" s="100"/>
      <c r="C503" s="100"/>
      <c r="D503" s="100"/>
      <c r="E503" s="100"/>
      <c r="F503" s="101" t="s">
        <v>569</v>
      </c>
      <c r="G503" s="101"/>
      <c r="H503" s="102">
        <v>850</v>
      </c>
    </row>
    <row r="504" spans="2:8" ht="15" customHeight="1">
      <c r="B504" s="100"/>
      <c r="C504" s="100"/>
      <c r="D504" s="100"/>
      <c r="E504" s="100"/>
      <c r="F504" s="103" t="s">
        <v>563</v>
      </c>
      <c r="G504" s="103"/>
      <c r="H504" s="104">
        <v>850</v>
      </c>
    </row>
    <row r="505" spans="2:8" ht="15" customHeight="1">
      <c r="B505" s="100"/>
      <c r="C505" s="100"/>
      <c r="D505" s="100"/>
      <c r="E505" s="100"/>
      <c r="F505" s="103" t="s">
        <v>564</v>
      </c>
      <c r="G505" s="103"/>
      <c r="H505" s="104">
        <v>850</v>
      </c>
    </row>
    <row r="506" spans="2:8" ht="15" customHeight="1">
      <c r="B506" s="100"/>
      <c r="C506" s="100"/>
      <c r="D506" s="100"/>
      <c r="E506" s="100"/>
      <c r="F506" s="103" t="s">
        <v>574</v>
      </c>
      <c r="G506" s="103"/>
      <c r="H506" s="104">
        <v>0</v>
      </c>
    </row>
    <row r="507" spans="2:8" ht="15" customHeight="1">
      <c r="B507" s="100"/>
      <c r="C507" s="100"/>
      <c r="D507" s="100"/>
      <c r="E507" s="100"/>
      <c r="F507" s="103" t="s">
        <v>566</v>
      </c>
      <c r="G507" s="103"/>
      <c r="H507" s="104">
        <v>850</v>
      </c>
    </row>
    <row r="508" spans="2:8" ht="15" customHeight="1">
      <c r="B508" s="100"/>
      <c r="C508" s="100"/>
      <c r="D508" s="100"/>
      <c r="E508" s="100"/>
      <c r="F508" s="103" t="s">
        <v>567</v>
      </c>
      <c r="G508" s="103"/>
      <c r="H508" s="104">
        <v>214.37</v>
      </c>
    </row>
    <row r="509" spans="2:8" ht="10" customHeight="1">
      <c r="B509" s="100"/>
      <c r="C509" s="100"/>
      <c r="D509" s="100"/>
      <c r="E509" s="100"/>
      <c r="F509" s="103" t="s">
        <v>568</v>
      </c>
      <c r="G509" s="103"/>
      <c r="H509" s="104">
        <v>1064.3699999999999</v>
      </c>
    </row>
    <row r="510" spans="2:8" ht="20.149999999999999" customHeight="1">
      <c r="B510" s="100"/>
      <c r="C510" s="100"/>
      <c r="D510" s="100"/>
      <c r="E510" s="100"/>
      <c r="F510" s="103" t="s">
        <v>539</v>
      </c>
      <c r="G510" s="103"/>
      <c r="H510" s="104">
        <v>2550</v>
      </c>
    </row>
    <row r="511" spans="2:8" ht="15" customHeight="1">
      <c r="B511" s="100"/>
      <c r="C511" s="100"/>
      <c r="D511" s="100"/>
      <c r="E511" s="100"/>
      <c r="F511" s="103" t="s">
        <v>569</v>
      </c>
      <c r="G511" s="103"/>
      <c r="H511" s="104">
        <v>3193.11</v>
      </c>
    </row>
    <row r="512" spans="2:8" ht="15" customHeight="1">
      <c r="B512" s="100"/>
      <c r="C512" s="100"/>
      <c r="D512" s="93"/>
      <c r="E512" s="93"/>
      <c r="F512" s="100"/>
      <c r="G512" s="115"/>
      <c r="H512" s="100"/>
    </row>
    <row r="513" spans="2:8" ht="28" customHeight="1">
      <c r="B513" s="87" t="s">
        <v>724</v>
      </c>
      <c r="C513" s="87"/>
      <c r="D513" s="87"/>
      <c r="E513" s="87"/>
      <c r="F513" s="87"/>
      <c r="G513" s="87"/>
      <c r="H513" s="87"/>
    </row>
    <row r="514" spans="2:8" ht="15" customHeight="1">
      <c r="B514" s="94" t="s">
        <v>576</v>
      </c>
      <c r="C514" s="94"/>
      <c r="D514" s="95" t="s">
        <v>11</v>
      </c>
      <c r="E514" s="95" t="s">
        <v>550</v>
      </c>
      <c r="F514" s="95" t="s">
        <v>551</v>
      </c>
      <c r="G514" s="113" t="s">
        <v>552</v>
      </c>
      <c r="H514" s="95" t="s">
        <v>553</v>
      </c>
    </row>
    <row r="515" spans="2:8" ht="15" customHeight="1">
      <c r="B515" s="96" t="s">
        <v>725</v>
      </c>
      <c r="C515" s="97" t="s">
        <v>131</v>
      </c>
      <c r="D515" s="96" t="s">
        <v>79</v>
      </c>
      <c r="E515" s="96" t="s">
        <v>58</v>
      </c>
      <c r="F515" s="98">
        <v>1</v>
      </c>
      <c r="G515" s="114">
        <v>15</v>
      </c>
      <c r="H515" s="99">
        <v>15</v>
      </c>
    </row>
    <row r="516" spans="2:8" ht="15" customHeight="1">
      <c r="B516" s="100"/>
      <c r="C516" s="100"/>
      <c r="D516" s="100"/>
      <c r="E516" s="100"/>
      <c r="F516" s="101" t="s">
        <v>569</v>
      </c>
      <c r="G516" s="101"/>
      <c r="H516" s="102">
        <v>15</v>
      </c>
    </row>
    <row r="517" spans="2:8" ht="15" customHeight="1">
      <c r="B517" s="100"/>
      <c r="C517" s="100"/>
      <c r="D517" s="100"/>
      <c r="E517" s="100"/>
      <c r="F517" s="103" t="s">
        <v>563</v>
      </c>
      <c r="G517" s="103"/>
      <c r="H517" s="104">
        <v>15</v>
      </c>
    </row>
    <row r="518" spans="2:8" ht="28" customHeight="1">
      <c r="B518" s="100"/>
      <c r="C518" s="100"/>
      <c r="D518" s="100"/>
      <c r="E518" s="100"/>
      <c r="F518" s="103" t="s">
        <v>564</v>
      </c>
      <c r="G518" s="103"/>
      <c r="H518" s="104">
        <v>15</v>
      </c>
    </row>
    <row r="519" spans="2:8" ht="15" customHeight="1">
      <c r="B519" s="100"/>
      <c r="C519" s="100"/>
      <c r="D519" s="100"/>
      <c r="E519" s="100"/>
      <c r="F519" s="103" t="s">
        <v>574</v>
      </c>
      <c r="G519" s="103"/>
      <c r="H519" s="104">
        <v>0</v>
      </c>
    </row>
    <row r="520" spans="2:8" ht="15" customHeight="1">
      <c r="B520" s="100"/>
      <c r="C520" s="100"/>
      <c r="D520" s="100"/>
      <c r="E520" s="100"/>
      <c r="F520" s="103" t="s">
        <v>566</v>
      </c>
      <c r="G520" s="103"/>
      <c r="H520" s="104">
        <v>15</v>
      </c>
    </row>
    <row r="521" spans="2:8" ht="15" customHeight="1">
      <c r="B521" s="100"/>
      <c r="C521" s="100"/>
      <c r="D521" s="100"/>
      <c r="E521" s="100"/>
      <c r="F521" s="103" t="s">
        <v>567</v>
      </c>
      <c r="G521" s="103"/>
      <c r="H521" s="104">
        <v>3.7829999999999999</v>
      </c>
    </row>
    <row r="522" spans="2:8" ht="19.5" customHeight="1">
      <c r="B522" s="100"/>
      <c r="C522" s="100"/>
      <c r="D522" s="100"/>
      <c r="E522" s="100"/>
      <c r="F522" s="103" t="s">
        <v>568</v>
      </c>
      <c r="G522" s="103"/>
      <c r="H522" s="104">
        <v>18.78</v>
      </c>
    </row>
    <row r="523" spans="2:8" ht="15" customHeight="1">
      <c r="B523" s="100"/>
      <c r="C523" s="100"/>
      <c r="D523" s="100"/>
      <c r="E523" s="100"/>
      <c r="F523" s="103" t="s">
        <v>539</v>
      </c>
      <c r="G523" s="103"/>
      <c r="H523" s="104">
        <v>1800</v>
      </c>
    </row>
    <row r="524" spans="2:8" ht="15" customHeight="1">
      <c r="B524" s="100"/>
      <c r="C524" s="100"/>
      <c r="D524" s="100"/>
      <c r="E524" s="100"/>
      <c r="F524" s="103" t="s">
        <v>569</v>
      </c>
      <c r="G524" s="103"/>
      <c r="H524" s="104">
        <v>2253.6</v>
      </c>
    </row>
    <row r="525" spans="2:8" ht="10" customHeight="1">
      <c r="B525" s="100"/>
      <c r="C525" s="100"/>
      <c r="D525" s="93"/>
      <c r="E525" s="93"/>
      <c r="F525" s="100"/>
      <c r="G525" s="115"/>
      <c r="H525" s="100"/>
    </row>
    <row r="526" spans="2:8" ht="20.149999999999999" customHeight="1">
      <c r="B526" s="87" t="s">
        <v>726</v>
      </c>
      <c r="C526" s="87"/>
      <c r="D526" s="87"/>
      <c r="E526" s="87"/>
      <c r="F526" s="87"/>
      <c r="G526" s="87"/>
      <c r="H526" s="87"/>
    </row>
    <row r="527" spans="2:8" ht="15" customHeight="1">
      <c r="B527" s="94" t="s">
        <v>549</v>
      </c>
      <c r="C527" s="94"/>
      <c r="D527" s="95" t="s">
        <v>11</v>
      </c>
      <c r="E527" s="95" t="s">
        <v>550</v>
      </c>
      <c r="F527" s="95" t="s">
        <v>551</v>
      </c>
      <c r="G527" s="113" t="s">
        <v>552</v>
      </c>
      <c r="H527" s="95" t="s">
        <v>553</v>
      </c>
    </row>
    <row r="528" spans="2:8" ht="28.5" customHeight="1">
      <c r="B528" s="96" t="s">
        <v>727</v>
      </c>
      <c r="C528" s="97" t="s">
        <v>728</v>
      </c>
      <c r="D528" s="96" t="s">
        <v>39</v>
      </c>
      <c r="E528" s="96" t="s">
        <v>729</v>
      </c>
      <c r="F528" s="98">
        <v>2.4299999999999999E-2</v>
      </c>
      <c r="G528" s="114">
        <v>39.700000000000003</v>
      </c>
      <c r="H528" s="99">
        <f>ROUND(F528*G528,2)</f>
        <v>0.96</v>
      </c>
    </row>
    <row r="529" spans="2:9" ht="28" customHeight="1">
      <c r="B529" s="96" t="s">
        <v>730</v>
      </c>
      <c r="C529" s="97" t="s">
        <v>731</v>
      </c>
      <c r="D529" s="96" t="s">
        <v>39</v>
      </c>
      <c r="E529" s="96" t="s">
        <v>22</v>
      </c>
      <c r="F529" s="98">
        <v>2.1059999999999999</v>
      </c>
      <c r="G529" s="114">
        <v>12.97</v>
      </c>
      <c r="H529" s="99">
        <f t="shared" ref="H529:H536" si="0">ROUND(F529*G529,2)</f>
        <v>27.31</v>
      </c>
    </row>
    <row r="530" spans="2:9" ht="24" customHeight="1">
      <c r="B530" s="96" t="s">
        <v>732</v>
      </c>
      <c r="C530" s="97" t="s">
        <v>733</v>
      </c>
      <c r="D530" s="96" t="s">
        <v>39</v>
      </c>
      <c r="E530" s="96" t="s">
        <v>154</v>
      </c>
      <c r="F530" s="98">
        <v>0.76039999999999996</v>
      </c>
      <c r="G530" s="114">
        <v>5.41</v>
      </c>
      <c r="H530" s="99">
        <f t="shared" si="0"/>
        <v>4.1100000000000003</v>
      </c>
    </row>
    <row r="531" spans="2:9" ht="24" customHeight="1">
      <c r="B531" s="96" t="s">
        <v>734</v>
      </c>
      <c r="C531" s="97" t="s">
        <v>735</v>
      </c>
      <c r="D531" s="96" t="s">
        <v>39</v>
      </c>
      <c r="E531" s="96" t="s">
        <v>154</v>
      </c>
      <c r="F531" s="98">
        <v>1.9910000000000001</v>
      </c>
      <c r="G531" s="114">
        <v>4.1399999999999997</v>
      </c>
      <c r="H531" s="99">
        <f t="shared" si="0"/>
        <v>8.24</v>
      </c>
    </row>
    <row r="532" spans="2:9" ht="24" customHeight="1">
      <c r="B532" s="96" t="s">
        <v>736</v>
      </c>
      <c r="C532" s="97" t="s">
        <v>737</v>
      </c>
      <c r="D532" s="96" t="s">
        <v>39</v>
      </c>
      <c r="E532" s="96" t="s">
        <v>154</v>
      </c>
      <c r="F532" s="98">
        <v>2.5026999999999999</v>
      </c>
      <c r="G532" s="114">
        <v>0.23</v>
      </c>
      <c r="H532" s="99">
        <f t="shared" si="0"/>
        <v>0.57999999999999996</v>
      </c>
    </row>
    <row r="533" spans="2:9" ht="24" customHeight="1">
      <c r="B533" s="96" t="s">
        <v>738</v>
      </c>
      <c r="C533" s="97" t="s">
        <v>739</v>
      </c>
      <c r="D533" s="96" t="s">
        <v>39</v>
      </c>
      <c r="E533" s="96" t="s">
        <v>154</v>
      </c>
      <c r="F533" s="98">
        <v>0.74070000000000003</v>
      </c>
      <c r="G533" s="114">
        <v>2.96</v>
      </c>
      <c r="H533" s="99">
        <f t="shared" si="0"/>
        <v>2.19</v>
      </c>
    </row>
    <row r="534" spans="2:9" ht="28" customHeight="1">
      <c r="B534" s="96" t="s">
        <v>740</v>
      </c>
      <c r="C534" s="97" t="s">
        <v>741</v>
      </c>
      <c r="D534" s="96" t="s">
        <v>39</v>
      </c>
      <c r="E534" s="96" t="s">
        <v>97</v>
      </c>
      <c r="F534" s="98">
        <v>1.0327</v>
      </c>
      <c r="G534" s="114">
        <v>3.97</v>
      </c>
      <c r="H534" s="99">
        <f t="shared" si="0"/>
        <v>4.0999999999999996</v>
      </c>
    </row>
    <row r="535" spans="2:9" ht="21.5" customHeight="1">
      <c r="B535" s="96" t="s">
        <v>742</v>
      </c>
      <c r="C535" s="97" t="s">
        <v>743</v>
      </c>
      <c r="D535" s="96" t="s">
        <v>39</v>
      </c>
      <c r="E535" s="96" t="s">
        <v>28</v>
      </c>
      <c r="F535" s="98">
        <v>20.0077</v>
      </c>
      <c r="G535" s="114">
        <v>7.0000000000000007E-2</v>
      </c>
      <c r="H535" s="99">
        <f t="shared" si="0"/>
        <v>1.4</v>
      </c>
    </row>
    <row r="536" spans="2:9" ht="21.5" customHeight="1">
      <c r="B536" s="96" t="s">
        <v>744</v>
      </c>
      <c r="C536" s="97" t="s">
        <v>745</v>
      </c>
      <c r="D536" s="96" t="s">
        <v>39</v>
      </c>
      <c r="E536" s="96" t="s">
        <v>28</v>
      </c>
      <c r="F536" s="98">
        <v>0.80759999999999998</v>
      </c>
      <c r="G536" s="114">
        <v>0.16</v>
      </c>
      <c r="H536" s="99">
        <f t="shared" si="0"/>
        <v>0.13</v>
      </c>
    </row>
    <row r="537" spans="2:9" ht="15" customHeight="1">
      <c r="B537" s="100"/>
      <c r="C537" s="100"/>
      <c r="D537" s="100"/>
      <c r="E537" s="100"/>
      <c r="F537" s="101" t="s">
        <v>556</v>
      </c>
      <c r="G537" s="101"/>
      <c r="H537" s="102">
        <f>SUM(H528:H536)</f>
        <v>49.02</v>
      </c>
    </row>
    <row r="538" spans="2:9" ht="19" customHeight="1">
      <c r="B538" s="94" t="s">
        <v>557</v>
      </c>
      <c r="C538" s="94"/>
      <c r="D538" s="95" t="s">
        <v>11</v>
      </c>
      <c r="E538" s="95" t="s">
        <v>550</v>
      </c>
      <c r="F538" s="95" t="s">
        <v>551</v>
      </c>
      <c r="G538" s="113" t="s">
        <v>552</v>
      </c>
      <c r="H538" s="95" t="s">
        <v>553</v>
      </c>
    </row>
    <row r="539" spans="2:9" ht="15" customHeight="1">
      <c r="B539" s="96" t="s">
        <v>746</v>
      </c>
      <c r="C539" s="97" t="s">
        <v>747</v>
      </c>
      <c r="D539" s="96" t="s">
        <v>39</v>
      </c>
      <c r="E539" s="96" t="s">
        <v>40</v>
      </c>
      <c r="F539" s="98">
        <v>0.54490000000000005</v>
      </c>
      <c r="G539" s="114">
        <v>13.26</v>
      </c>
      <c r="H539" s="99">
        <f t="shared" ref="H539:H540" si="1">ROUND(F539*G539,2)</f>
        <v>7.23</v>
      </c>
    </row>
    <row r="540" spans="2:9" ht="15" customHeight="1">
      <c r="B540" s="96" t="s">
        <v>560</v>
      </c>
      <c r="C540" s="97" t="s">
        <v>561</v>
      </c>
      <c r="D540" s="96" t="s">
        <v>39</v>
      </c>
      <c r="E540" s="96" t="s">
        <v>40</v>
      </c>
      <c r="F540" s="98">
        <v>0.13619999999999999</v>
      </c>
      <c r="G540" s="114">
        <v>11.78</v>
      </c>
      <c r="H540" s="99">
        <f t="shared" si="1"/>
        <v>1.6</v>
      </c>
    </row>
    <row r="541" spans="2:9" ht="10" customHeight="1">
      <c r="B541" s="100"/>
      <c r="C541" s="100"/>
      <c r="D541" s="100"/>
      <c r="E541" s="100"/>
      <c r="F541" s="101" t="s">
        <v>562</v>
      </c>
      <c r="G541" s="101"/>
      <c r="H541" s="102">
        <f>SUM(H539:H540)</f>
        <v>8.83</v>
      </c>
    </row>
    <row r="542" spans="2:9" ht="20.149999999999999" customHeight="1">
      <c r="B542" s="100"/>
      <c r="C542" s="100"/>
      <c r="D542" s="100"/>
      <c r="E542" s="100"/>
      <c r="F542" s="103" t="s">
        <v>563</v>
      </c>
      <c r="G542" s="103"/>
      <c r="H542" s="104">
        <f>H537+H541</f>
        <v>57.85</v>
      </c>
    </row>
    <row r="543" spans="2:9" ht="15" customHeight="1">
      <c r="B543" s="100"/>
      <c r="C543" s="100"/>
      <c r="D543" s="100"/>
      <c r="E543" s="100"/>
      <c r="F543" s="103" t="s">
        <v>564</v>
      </c>
      <c r="G543" s="103"/>
      <c r="H543" s="104">
        <f>H542-H544</f>
        <v>54.400119000000004</v>
      </c>
    </row>
    <row r="544" spans="2:9" ht="15" customHeight="1">
      <c r="B544" s="100"/>
      <c r="C544" s="100"/>
      <c r="D544" s="100"/>
      <c r="E544" s="100"/>
      <c r="F544" s="103" t="s">
        <v>565</v>
      </c>
      <c r="G544" s="103"/>
      <c r="H544" s="104">
        <f>I544*H541</f>
        <v>3.449881</v>
      </c>
      <c r="I544" s="106">
        <v>0.39069999999999999</v>
      </c>
    </row>
    <row r="545" spans="2:8" ht="28" customHeight="1">
      <c r="B545" s="100"/>
      <c r="C545" s="100"/>
      <c r="D545" s="100"/>
      <c r="E545" s="100"/>
      <c r="F545" s="103" t="s">
        <v>566</v>
      </c>
      <c r="G545" s="103"/>
      <c r="H545" s="104">
        <f>SUM(H543:H544)</f>
        <v>57.85</v>
      </c>
    </row>
    <row r="546" spans="2:8" ht="15" customHeight="1">
      <c r="B546" s="100"/>
      <c r="C546" s="100"/>
      <c r="D546" s="100"/>
      <c r="E546" s="100"/>
      <c r="F546" s="103" t="s">
        <v>567</v>
      </c>
      <c r="G546" s="103"/>
      <c r="H546" s="104">
        <f>H545*25.22%</f>
        <v>14.58977</v>
      </c>
    </row>
    <row r="547" spans="2:8" ht="15" customHeight="1">
      <c r="B547" s="100"/>
      <c r="C547" s="100"/>
      <c r="D547" s="100"/>
      <c r="E547" s="100"/>
      <c r="F547" s="103" t="s">
        <v>568</v>
      </c>
      <c r="G547" s="103"/>
      <c r="H547" s="104">
        <f>SUM(H545:H546)</f>
        <v>72.439769999999996</v>
      </c>
    </row>
    <row r="548" spans="2:8" ht="15" customHeight="1">
      <c r="B548" s="100"/>
      <c r="C548" s="100"/>
      <c r="D548" s="100"/>
      <c r="E548" s="100"/>
      <c r="F548" s="103" t="s">
        <v>539</v>
      </c>
      <c r="G548" s="103"/>
      <c r="H548" s="104">
        <f>H542*479</f>
        <v>27710.15</v>
      </c>
    </row>
    <row r="549" spans="2:8" ht="15" customHeight="1">
      <c r="B549" s="100"/>
      <c r="C549" s="100"/>
      <c r="D549" s="100"/>
      <c r="E549" s="100"/>
      <c r="F549" s="103" t="s">
        <v>569</v>
      </c>
      <c r="G549" s="103"/>
      <c r="H549" s="104">
        <f>H547*479</f>
        <v>34698.649829999995</v>
      </c>
    </row>
    <row r="550" spans="2:8" ht="15.5" customHeight="1">
      <c r="B550" s="100"/>
      <c r="C550" s="100"/>
      <c r="D550" s="93"/>
      <c r="E550" s="93"/>
      <c r="F550" s="100"/>
      <c r="G550" s="115"/>
      <c r="H550" s="100"/>
    </row>
    <row r="551" spans="2:8" ht="15" customHeight="1">
      <c r="B551" s="87" t="s">
        <v>748</v>
      </c>
      <c r="C551" s="87"/>
      <c r="D551" s="87"/>
      <c r="E551" s="87"/>
      <c r="F551" s="87"/>
      <c r="G551" s="87"/>
      <c r="H551" s="87"/>
    </row>
    <row r="552" spans="2:8" ht="15" customHeight="1">
      <c r="B552" s="105"/>
      <c r="C552" s="105"/>
      <c r="D552" s="105"/>
      <c r="E552" s="105"/>
      <c r="F552" s="105"/>
      <c r="G552" s="105"/>
      <c r="H552" s="105"/>
    </row>
    <row r="553" spans="2:8" ht="12.5" customHeight="1">
      <c r="B553" s="100"/>
      <c r="C553" s="100"/>
      <c r="D553" s="100"/>
      <c r="E553" s="100"/>
      <c r="F553" s="103" t="s">
        <v>563</v>
      </c>
      <c r="G553" s="103"/>
      <c r="H553" s="104">
        <v>25.48</v>
      </c>
    </row>
    <row r="554" spans="2:8" ht="12.5" customHeight="1">
      <c r="B554" s="100"/>
      <c r="C554" s="100"/>
      <c r="D554" s="100"/>
      <c r="E554" s="100"/>
      <c r="F554" s="103" t="s">
        <v>564</v>
      </c>
      <c r="G554" s="103"/>
      <c r="H554" s="104">
        <v>25.48</v>
      </c>
    </row>
    <row r="555" spans="2:8" ht="12.5" customHeight="1">
      <c r="B555" s="100"/>
      <c r="C555" s="100"/>
      <c r="D555" s="100"/>
      <c r="E555" s="100"/>
      <c r="F555" s="103" t="s">
        <v>574</v>
      </c>
      <c r="G555" s="103"/>
      <c r="H555" s="104">
        <v>0</v>
      </c>
    </row>
    <row r="556" spans="2:8" ht="12.5" customHeight="1">
      <c r="B556" s="100"/>
      <c r="C556" s="100"/>
      <c r="D556" s="100"/>
      <c r="E556" s="100"/>
      <c r="F556" s="103" t="s">
        <v>566</v>
      </c>
      <c r="G556" s="103"/>
      <c r="H556" s="104">
        <v>25.48</v>
      </c>
    </row>
    <row r="557" spans="2:8" ht="12.5" customHeight="1">
      <c r="B557" s="100"/>
      <c r="C557" s="100"/>
      <c r="D557" s="100"/>
      <c r="E557" s="100"/>
      <c r="F557" s="103" t="s">
        <v>567</v>
      </c>
      <c r="G557" s="103"/>
      <c r="H557" s="104">
        <v>6.4260999999999999</v>
      </c>
    </row>
    <row r="558" spans="2:8" ht="12.5" customHeight="1">
      <c r="B558" s="100"/>
      <c r="C558" s="100"/>
      <c r="D558" s="100"/>
      <c r="E558" s="100"/>
      <c r="F558" s="103" t="s">
        <v>568</v>
      </c>
      <c r="G558" s="103"/>
      <c r="H558" s="104">
        <v>31.91</v>
      </c>
    </row>
    <row r="559" spans="2:8" ht="12.5" customHeight="1">
      <c r="B559" s="100"/>
      <c r="C559" s="100"/>
      <c r="D559" s="100"/>
      <c r="E559" s="100"/>
      <c r="F559" s="103" t="s">
        <v>539</v>
      </c>
      <c r="G559" s="103"/>
      <c r="H559" s="104">
        <v>5223.3999999999996</v>
      </c>
    </row>
    <row r="560" spans="2:8" ht="12.5" customHeight="1">
      <c r="B560" s="100"/>
      <c r="C560" s="100"/>
      <c r="D560" s="100"/>
      <c r="E560" s="100"/>
      <c r="F560" s="103" t="s">
        <v>569</v>
      </c>
      <c r="G560" s="103"/>
      <c r="H560" s="104">
        <v>6541.55</v>
      </c>
    </row>
    <row r="561" spans="2:9" ht="12.5" customHeight="1">
      <c r="B561" s="100"/>
      <c r="C561" s="100"/>
      <c r="D561" s="93"/>
      <c r="E561" s="93"/>
      <c r="F561" s="100"/>
      <c r="G561" s="115"/>
      <c r="H561" s="100"/>
    </row>
    <row r="562" spans="2:9" ht="26" customHeight="1">
      <c r="B562" s="87" t="s">
        <v>749</v>
      </c>
      <c r="C562" s="87"/>
      <c r="D562" s="87"/>
      <c r="E562" s="87"/>
      <c r="F562" s="87"/>
      <c r="G562" s="87"/>
      <c r="H562" s="87"/>
    </row>
    <row r="563" spans="2:9" ht="17" customHeight="1">
      <c r="B563" s="94" t="s">
        <v>549</v>
      </c>
      <c r="C563" s="94"/>
      <c r="D563" s="95" t="s">
        <v>11</v>
      </c>
      <c r="E563" s="95" t="s">
        <v>550</v>
      </c>
      <c r="F563" s="95" t="s">
        <v>551</v>
      </c>
      <c r="G563" s="113" t="s">
        <v>552</v>
      </c>
      <c r="H563" s="95" t="s">
        <v>553</v>
      </c>
    </row>
    <row r="564" spans="2:9" ht="17.5" customHeight="1">
      <c r="B564" s="96" t="s">
        <v>750</v>
      </c>
      <c r="C564" s="97" t="s">
        <v>751</v>
      </c>
      <c r="D564" s="96" t="s">
        <v>39</v>
      </c>
      <c r="E564" s="96" t="s">
        <v>22</v>
      </c>
      <c r="F564" s="98">
        <v>1.0900000000000001</v>
      </c>
      <c r="G564" s="114">
        <v>23.9</v>
      </c>
      <c r="H564" s="99">
        <f>ROUND(F564*G564,2)</f>
        <v>26.05</v>
      </c>
    </row>
    <row r="565" spans="2:9" ht="17.5" customHeight="1">
      <c r="B565" s="96" t="s">
        <v>752</v>
      </c>
      <c r="C565" s="97" t="s">
        <v>753</v>
      </c>
      <c r="D565" s="96" t="s">
        <v>39</v>
      </c>
      <c r="E565" s="96" t="s">
        <v>97</v>
      </c>
      <c r="F565" s="98">
        <v>6.14</v>
      </c>
      <c r="G565" s="114">
        <v>0.67</v>
      </c>
      <c r="H565" s="99">
        <f t="shared" ref="H565:H566" si="2">ROUND(F565*G565,2)</f>
        <v>4.1100000000000003</v>
      </c>
    </row>
    <row r="566" spans="2:9" ht="17.5" customHeight="1">
      <c r="B566" s="96" t="s">
        <v>754</v>
      </c>
      <c r="C566" s="97" t="s">
        <v>755</v>
      </c>
      <c r="D566" s="96" t="s">
        <v>39</v>
      </c>
      <c r="E566" s="96" t="s">
        <v>97</v>
      </c>
      <c r="F566" s="98">
        <v>0.22</v>
      </c>
      <c r="G566" s="114">
        <v>3.93</v>
      </c>
      <c r="H566" s="99">
        <f t="shared" si="2"/>
        <v>0.86</v>
      </c>
    </row>
    <row r="567" spans="2:9" ht="15" customHeight="1">
      <c r="B567" s="100"/>
      <c r="C567" s="100"/>
      <c r="D567" s="100"/>
      <c r="E567" s="100"/>
      <c r="F567" s="101" t="s">
        <v>556</v>
      </c>
      <c r="G567" s="101"/>
      <c r="H567" s="102">
        <f>SUM(H564:H566)</f>
        <v>31.02</v>
      </c>
    </row>
    <row r="568" spans="2:9" ht="20.149999999999999" customHeight="1">
      <c r="B568" s="94" t="s">
        <v>557</v>
      </c>
      <c r="C568" s="94"/>
      <c r="D568" s="95" t="s">
        <v>11</v>
      </c>
      <c r="E568" s="95" t="s">
        <v>550</v>
      </c>
      <c r="F568" s="95" t="s">
        <v>551</v>
      </c>
      <c r="G568" s="113" t="s">
        <v>552</v>
      </c>
      <c r="H568" s="95" t="s">
        <v>553</v>
      </c>
    </row>
    <row r="569" spans="2:9" ht="13.5" customHeight="1">
      <c r="B569" s="96" t="s">
        <v>756</v>
      </c>
      <c r="C569" s="97" t="s">
        <v>757</v>
      </c>
      <c r="D569" s="96" t="s">
        <v>39</v>
      </c>
      <c r="E569" s="96" t="s">
        <v>40</v>
      </c>
      <c r="F569" s="98">
        <v>0.71</v>
      </c>
      <c r="G569" s="114">
        <v>19.04</v>
      </c>
      <c r="H569" s="99">
        <f t="shared" ref="H569:H570" si="3">ROUND(F569*G569,2)</f>
        <v>13.52</v>
      </c>
    </row>
    <row r="570" spans="2:9" ht="13.5" customHeight="1">
      <c r="B570" s="96" t="s">
        <v>560</v>
      </c>
      <c r="C570" s="97" t="s">
        <v>561</v>
      </c>
      <c r="D570" s="96" t="s">
        <v>39</v>
      </c>
      <c r="E570" s="96" t="s">
        <v>40</v>
      </c>
      <c r="F570" s="98">
        <v>0.26</v>
      </c>
      <c r="G570" s="114">
        <v>11.78</v>
      </c>
      <c r="H570" s="99">
        <f t="shared" si="3"/>
        <v>3.06</v>
      </c>
    </row>
    <row r="571" spans="2:9" ht="15" customHeight="1">
      <c r="B571" s="100"/>
      <c r="C571" s="100"/>
      <c r="D571" s="100"/>
      <c r="E571" s="100"/>
      <c r="F571" s="101" t="s">
        <v>562</v>
      </c>
      <c r="G571" s="101"/>
      <c r="H571" s="102">
        <f>SUM(H569:H570)</f>
        <v>16.579999999999998</v>
      </c>
    </row>
    <row r="572" spans="2:9" ht="15" customHeight="1">
      <c r="B572" s="100"/>
      <c r="C572" s="100"/>
      <c r="D572" s="100"/>
      <c r="E572" s="100"/>
      <c r="F572" s="103" t="s">
        <v>563</v>
      </c>
      <c r="G572" s="103"/>
      <c r="H572" s="104">
        <f>H567+H571</f>
        <v>47.599999999999994</v>
      </c>
    </row>
    <row r="573" spans="2:9" ht="12.5" customHeight="1">
      <c r="B573" s="100"/>
      <c r="C573" s="100"/>
      <c r="D573" s="100"/>
      <c r="E573" s="100"/>
      <c r="F573" s="103" t="s">
        <v>564</v>
      </c>
      <c r="G573" s="103"/>
      <c r="H573" s="104">
        <f>H572-H574</f>
        <v>41.107271999999995</v>
      </c>
    </row>
    <row r="574" spans="2:9" ht="12.5" customHeight="1">
      <c r="B574" s="100"/>
      <c r="C574" s="100"/>
      <c r="D574" s="100"/>
      <c r="E574" s="100"/>
      <c r="F574" s="103" t="s">
        <v>565</v>
      </c>
      <c r="G574" s="103"/>
      <c r="H574" s="104">
        <f>I574*H571</f>
        <v>6.4927279999999996</v>
      </c>
      <c r="I574" s="106">
        <v>0.3916</v>
      </c>
    </row>
    <row r="575" spans="2:9" ht="12.5" customHeight="1">
      <c r="B575" s="100"/>
      <c r="C575" s="100"/>
      <c r="D575" s="100"/>
      <c r="E575" s="100"/>
      <c r="F575" s="103" t="s">
        <v>566</v>
      </c>
      <c r="G575" s="103"/>
      <c r="H575" s="104">
        <f>SUM(H573:H574)</f>
        <v>47.599999999999994</v>
      </c>
    </row>
    <row r="576" spans="2:9" ht="12.5" customHeight="1">
      <c r="B576" s="100"/>
      <c r="C576" s="100"/>
      <c r="D576" s="100"/>
      <c r="E576" s="100"/>
      <c r="F576" s="103" t="s">
        <v>567</v>
      </c>
      <c r="G576" s="103"/>
      <c r="H576" s="104">
        <f>H575*25.22%</f>
        <v>12.004719999999997</v>
      </c>
    </row>
    <row r="577" spans="2:8" ht="12.5" customHeight="1">
      <c r="B577" s="100"/>
      <c r="C577" s="100"/>
      <c r="D577" s="100"/>
      <c r="E577" s="100"/>
      <c r="F577" s="103" t="s">
        <v>568</v>
      </c>
      <c r="G577" s="103"/>
      <c r="H577" s="104">
        <f>SUM(H575:H576)</f>
        <v>59.604719999999993</v>
      </c>
    </row>
    <row r="578" spans="2:8" ht="12.5" customHeight="1">
      <c r="B578" s="100"/>
      <c r="C578" s="100"/>
      <c r="D578" s="100"/>
      <c r="E578" s="100"/>
      <c r="F578" s="103" t="s">
        <v>539</v>
      </c>
      <c r="G578" s="103"/>
      <c r="H578" s="104">
        <f>H575*110</f>
        <v>5235.9999999999991</v>
      </c>
    </row>
    <row r="579" spans="2:8" ht="12.5" customHeight="1">
      <c r="B579" s="100"/>
      <c r="C579" s="100"/>
      <c r="D579" s="100"/>
      <c r="E579" s="100"/>
      <c r="F579" s="103" t="s">
        <v>569</v>
      </c>
      <c r="G579" s="103"/>
      <c r="H579" s="104">
        <f>H577*110</f>
        <v>6556.5191999999988</v>
      </c>
    </row>
    <row r="580" spans="2:8" ht="15" customHeight="1">
      <c r="B580" s="100"/>
      <c r="C580" s="100"/>
      <c r="D580" s="93"/>
      <c r="E580" s="93"/>
      <c r="F580" s="100"/>
      <c r="G580" s="115"/>
      <c r="H580" s="100"/>
    </row>
    <row r="581" spans="2:8" ht="15" customHeight="1">
      <c r="B581" s="87" t="s">
        <v>758</v>
      </c>
      <c r="C581" s="87"/>
      <c r="D581" s="87"/>
      <c r="E581" s="87"/>
      <c r="F581" s="87"/>
      <c r="G581" s="87"/>
      <c r="H581" s="87"/>
    </row>
    <row r="582" spans="2:8" ht="10" customHeight="1">
      <c r="B582" s="94" t="s">
        <v>549</v>
      </c>
      <c r="C582" s="94"/>
      <c r="D582" s="95" t="s">
        <v>11</v>
      </c>
      <c r="E582" s="95" t="s">
        <v>550</v>
      </c>
      <c r="F582" s="95" t="s">
        <v>551</v>
      </c>
      <c r="G582" s="113" t="s">
        <v>552</v>
      </c>
      <c r="H582" s="95" t="s">
        <v>553</v>
      </c>
    </row>
    <row r="583" spans="2:8" ht="20.149999999999999" customHeight="1">
      <c r="B583" s="96" t="s">
        <v>759</v>
      </c>
      <c r="C583" s="97" t="s">
        <v>760</v>
      </c>
      <c r="D583" s="96" t="s">
        <v>39</v>
      </c>
      <c r="E583" s="96" t="s">
        <v>22</v>
      </c>
      <c r="F583" s="98">
        <v>1.06</v>
      </c>
      <c r="G583" s="114">
        <v>21.5</v>
      </c>
      <c r="H583" s="99">
        <f>ROUND(F583*G583,2)</f>
        <v>22.79</v>
      </c>
    </row>
    <row r="584" spans="2:8" ht="19.5" customHeight="1">
      <c r="B584" s="96" t="s">
        <v>752</v>
      </c>
      <c r="C584" s="97" t="s">
        <v>753</v>
      </c>
      <c r="D584" s="96" t="s">
        <v>39</v>
      </c>
      <c r="E584" s="96" t="s">
        <v>97</v>
      </c>
      <c r="F584" s="98">
        <v>6.14</v>
      </c>
      <c r="G584" s="114">
        <v>0.67</v>
      </c>
      <c r="H584" s="99">
        <f t="shared" ref="H584:H585" si="4">ROUND(F584*G584,2)</f>
        <v>4.1100000000000003</v>
      </c>
    </row>
    <row r="585" spans="2:8" ht="36" customHeight="1">
      <c r="B585" s="96" t="s">
        <v>754</v>
      </c>
      <c r="C585" s="97" t="s">
        <v>755</v>
      </c>
      <c r="D585" s="96" t="s">
        <v>39</v>
      </c>
      <c r="E585" s="96" t="s">
        <v>97</v>
      </c>
      <c r="F585" s="98">
        <v>0.19</v>
      </c>
      <c r="G585" s="114">
        <v>3.93</v>
      </c>
      <c r="H585" s="99">
        <f t="shared" si="4"/>
        <v>0.75</v>
      </c>
    </row>
    <row r="586" spans="2:8" ht="15" customHeight="1">
      <c r="B586" s="100"/>
      <c r="C586" s="100"/>
      <c r="D586" s="100"/>
      <c r="E586" s="100"/>
      <c r="F586" s="101" t="s">
        <v>556</v>
      </c>
      <c r="G586" s="101"/>
      <c r="H586" s="102">
        <f>SUM(H583:H585)</f>
        <v>27.65</v>
      </c>
    </row>
    <row r="587" spans="2:8" ht="36" customHeight="1">
      <c r="B587" s="94" t="s">
        <v>557</v>
      </c>
      <c r="C587" s="94"/>
      <c r="D587" s="95" t="s">
        <v>11</v>
      </c>
      <c r="E587" s="95" t="s">
        <v>550</v>
      </c>
      <c r="F587" s="95" t="s">
        <v>551</v>
      </c>
      <c r="G587" s="113" t="s">
        <v>552</v>
      </c>
      <c r="H587" s="95" t="s">
        <v>553</v>
      </c>
    </row>
    <row r="588" spans="2:8" ht="15" customHeight="1">
      <c r="B588" s="96" t="s">
        <v>756</v>
      </c>
      <c r="C588" s="97" t="s">
        <v>757</v>
      </c>
      <c r="D588" s="96" t="s">
        <v>39</v>
      </c>
      <c r="E588" s="96" t="s">
        <v>40</v>
      </c>
      <c r="F588" s="98">
        <v>0.26</v>
      </c>
      <c r="G588" s="114">
        <v>19.04</v>
      </c>
      <c r="H588" s="99">
        <f t="shared" ref="H588:H589" si="5">ROUND(F588*G588,2)</f>
        <v>4.95</v>
      </c>
    </row>
    <row r="589" spans="2:8" ht="15" customHeight="1">
      <c r="B589" s="96" t="s">
        <v>560</v>
      </c>
      <c r="C589" s="97" t="s">
        <v>561</v>
      </c>
      <c r="D589" s="96" t="s">
        <v>39</v>
      </c>
      <c r="E589" s="96" t="s">
        <v>40</v>
      </c>
      <c r="F589" s="98">
        <v>0.15</v>
      </c>
      <c r="G589" s="114">
        <v>11.78</v>
      </c>
      <c r="H589" s="99">
        <f t="shared" si="5"/>
        <v>1.77</v>
      </c>
    </row>
    <row r="590" spans="2:8" ht="15" customHeight="1">
      <c r="B590" s="100"/>
      <c r="C590" s="100"/>
      <c r="D590" s="100"/>
      <c r="E590" s="100"/>
      <c r="F590" s="101" t="s">
        <v>562</v>
      </c>
      <c r="G590" s="101"/>
      <c r="H590" s="102">
        <f>SUM(H588:H589)</f>
        <v>6.7200000000000006</v>
      </c>
    </row>
    <row r="591" spans="2:8" ht="15" customHeight="1">
      <c r="B591" s="100"/>
      <c r="C591" s="100"/>
      <c r="D591" s="100"/>
      <c r="E591" s="100"/>
      <c r="F591" s="103" t="s">
        <v>563</v>
      </c>
      <c r="G591" s="103"/>
      <c r="H591" s="104">
        <f>H586+H590</f>
        <v>34.369999999999997</v>
      </c>
    </row>
    <row r="592" spans="2:8" ht="15" customHeight="1">
      <c r="B592" s="100"/>
      <c r="C592" s="100"/>
      <c r="D592" s="100"/>
      <c r="E592" s="100"/>
      <c r="F592" s="103" t="s">
        <v>564</v>
      </c>
      <c r="G592" s="103"/>
      <c r="H592" s="104">
        <f>H591-H593</f>
        <v>31.738447999999998</v>
      </c>
    </row>
    <row r="593" spans="2:9" ht="15" customHeight="1">
      <c r="B593" s="100"/>
      <c r="C593" s="100"/>
      <c r="D593" s="100"/>
      <c r="E593" s="100"/>
      <c r="F593" s="103" t="s">
        <v>565</v>
      </c>
      <c r="G593" s="103"/>
      <c r="H593" s="104">
        <f>I593*H590</f>
        <v>2.6315520000000001</v>
      </c>
      <c r="I593" s="106">
        <v>0.3916</v>
      </c>
    </row>
    <row r="594" spans="2:9" ht="15" customHeight="1">
      <c r="B594" s="100"/>
      <c r="C594" s="100"/>
      <c r="D594" s="100"/>
      <c r="E594" s="100"/>
      <c r="F594" s="103" t="s">
        <v>566</v>
      </c>
      <c r="G594" s="103"/>
      <c r="H594" s="104">
        <f>SUM(H592:H593)</f>
        <v>34.369999999999997</v>
      </c>
    </row>
    <row r="595" spans="2:9" ht="15" customHeight="1">
      <c r="B595" s="100"/>
      <c r="C595" s="100"/>
      <c r="D595" s="100"/>
      <c r="E595" s="100"/>
      <c r="F595" s="103" t="s">
        <v>567</v>
      </c>
      <c r="G595" s="103"/>
      <c r="H595" s="104">
        <f>H594*25.22%</f>
        <v>8.6681139999999992</v>
      </c>
    </row>
    <row r="596" spans="2:9" ht="15" customHeight="1">
      <c r="B596" s="100"/>
      <c r="C596" s="100"/>
      <c r="D596" s="100"/>
      <c r="E596" s="100"/>
      <c r="F596" s="103" t="s">
        <v>568</v>
      </c>
      <c r="G596" s="103"/>
      <c r="H596" s="104">
        <f>SUM(H594:H595)</f>
        <v>43.038113999999993</v>
      </c>
    </row>
    <row r="597" spans="2:9" ht="15" customHeight="1">
      <c r="B597" s="100"/>
      <c r="C597" s="100"/>
      <c r="D597" s="100"/>
      <c r="E597" s="100"/>
      <c r="F597" s="103" t="s">
        <v>539</v>
      </c>
      <c r="G597" s="103"/>
      <c r="H597" s="104">
        <f>H594*160</f>
        <v>5499.2</v>
      </c>
    </row>
    <row r="598" spans="2:9" ht="10" customHeight="1">
      <c r="B598" s="100"/>
      <c r="C598" s="100"/>
      <c r="D598" s="100"/>
      <c r="E598" s="100"/>
      <c r="F598" s="103" t="s">
        <v>569</v>
      </c>
      <c r="G598" s="103"/>
      <c r="H598" s="104">
        <f>H596*160</f>
        <v>6886.0982399999994</v>
      </c>
    </row>
    <row r="599" spans="2:9" ht="27" customHeight="1">
      <c r="B599" s="100"/>
      <c r="C599" s="100"/>
      <c r="D599" s="93"/>
      <c r="E599" s="93"/>
      <c r="F599" s="100"/>
      <c r="G599" s="115"/>
      <c r="H599" s="100"/>
    </row>
    <row r="600" spans="2:9" ht="23.5" customHeight="1">
      <c r="B600" s="87" t="s">
        <v>761</v>
      </c>
      <c r="C600" s="87"/>
      <c r="D600" s="87"/>
      <c r="E600" s="87"/>
      <c r="F600" s="87"/>
      <c r="G600" s="87"/>
      <c r="H600" s="87"/>
    </row>
    <row r="601" spans="2:9" ht="23.5" customHeight="1">
      <c r="B601" s="94" t="s">
        <v>557</v>
      </c>
      <c r="C601" s="94"/>
      <c r="D601" s="95" t="s">
        <v>11</v>
      </c>
      <c r="E601" s="95" t="s">
        <v>550</v>
      </c>
      <c r="F601" s="95" t="s">
        <v>551</v>
      </c>
      <c r="G601" s="113" t="s">
        <v>552</v>
      </c>
      <c r="H601" s="95" t="s">
        <v>553</v>
      </c>
    </row>
    <row r="602" spans="2:9" ht="23.5" customHeight="1">
      <c r="B602" s="96" t="s">
        <v>762</v>
      </c>
      <c r="C602" s="97" t="s">
        <v>763</v>
      </c>
      <c r="D602" s="96" t="s">
        <v>39</v>
      </c>
      <c r="E602" s="96" t="s">
        <v>22</v>
      </c>
      <c r="F602" s="98">
        <v>0.77439999999999998</v>
      </c>
      <c r="G602" s="114">
        <v>29.53</v>
      </c>
      <c r="H602" s="99">
        <v>22.87</v>
      </c>
    </row>
    <row r="603" spans="2:9" ht="23.5" customHeight="1">
      <c r="B603" s="96" t="s">
        <v>764</v>
      </c>
      <c r="C603" s="97" t="s">
        <v>765</v>
      </c>
      <c r="D603" s="96" t="s">
        <v>39</v>
      </c>
      <c r="E603" s="96" t="s">
        <v>22</v>
      </c>
      <c r="F603" s="98">
        <v>0.1119</v>
      </c>
      <c r="G603" s="114">
        <v>36.049999999999997</v>
      </c>
      <c r="H603" s="99">
        <v>4.03</v>
      </c>
    </row>
    <row r="604" spans="2:9" ht="23.5" customHeight="1">
      <c r="B604" s="96" t="s">
        <v>766</v>
      </c>
      <c r="C604" s="97" t="s">
        <v>767</v>
      </c>
      <c r="D604" s="96" t="s">
        <v>39</v>
      </c>
      <c r="E604" s="96" t="s">
        <v>22</v>
      </c>
      <c r="F604" s="98">
        <v>0.1137</v>
      </c>
      <c r="G604" s="114">
        <v>32.4</v>
      </c>
      <c r="H604" s="99">
        <v>3.68</v>
      </c>
    </row>
    <row r="605" spans="2:9" ht="15" customHeight="1">
      <c r="B605" s="100"/>
      <c r="C605" s="100"/>
      <c r="D605" s="100"/>
      <c r="E605" s="100"/>
      <c r="F605" s="101" t="s">
        <v>562</v>
      </c>
      <c r="G605" s="101"/>
      <c r="H605" s="102">
        <v>30.58</v>
      </c>
    </row>
    <row r="606" spans="2:9" ht="15" customHeight="1">
      <c r="B606" s="100"/>
      <c r="C606" s="100"/>
      <c r="D606" s="100"/>
      <c r="E606" s="100"/>
      <c r="F606" s="103" t="s">
        <v>563</v>
      </c>
      <c r="G606" s="103"/>
      <c r="H606" s="104">
        <v>30.57</v>
      </c>
    </row>
    <row r="607" spans="2:9" ht="15" customHeight="1">
      <c r="B607" s="100"/>
      <c r="C607" s="100"/>
      <c r="D607" s="100"/>
      <c r="E607" s="100"/>
      <c r="F607" s="103" t="s">
        <v>564</v>
      </c>
      <c r="G607" s="103"/>
      <c r="H607" s="104">
        <v>26.19</v>
      </c>
    </row>
    <row r="608" spans="2:9" ht="15" customHeight="1">
      <c r="B608" s="100"/>
      <c r="C608" s="100"/>
      <c r="D608" s="100"/>
      <c r="E608" s="100"/>
      <c r="F608" s="103" t="s">
        <v>565</v>
      </c>
      <c r="G608" s="103"/>
      <c r="H608" s="104">
        <v>4.38</v>
      </c>
    </row>
    <row r="609" spans="2:8" ht="15" customHeight="1">
      <c r="B609" s="100"/>
      <c r="C609" s="100"/>
      <c r="D609" s="100"/>
      <c r="E609" s="100"/>
      <c r="F609" s="103" t="s">
        <v>566</v>
      </c>
      <c r="G609" s="103"/>
      <c r="H609" s="104">
        <v>30.57</v>
      </c>
    </row>
    <row r="610" spans="2:8" ht="15" customHeight="1">
      <c r="B610" s="100"/>
      <c r="C610" s="100"/>
      <c r="D610" s="100"/>
      <c r="E610" s="100"/>
      <c r="F610" s="103" t="s">
        <v>567</v>
      </c>
      <c r="G610" s="103"/>
      <c r="H610" s="104">
        <v>7.7098000000000004</v>
      </c>
    </row>
    <row r="611" spans="2:8" ht="15" customHeight="1">
      <c r="B611" s="100"/>
      <c r="C611" s="100"/>
      <c r="D611" s="100"/>
      <c r="E611" s="100"/>
      <c r="F611" s="103" t="s">
        <v>568</v>
      </c>
      <c r="G611" s="103"/>
      <c r="H611" s="104">
        <v>38.28</v>
      </c>
    </row>
    <row r="612" spans="2:8" ht="10" customHeight="1">
      <c r="B612" s="100"/>
      <c r="C612" s="100"/>
      <c r="D612" s="100"/>
      <c r="E612" s="100"/>
      <c r="F612" s="103" t="s">
        <v>539</v>
      </c>
      <c r="G612" s="103"/>
      <c r="H612" s="104">
        <v>4463.22</v>
      </c>
    </row>
    <row r="613" spans="2:8" ht="27" customHeight="1">
      <c r="B613" s="100"/>
      <c r="C613" s="100"/>
      <c r="D613" s="100"/>
      <c r="E613" s="100"/>
      <c r="F613" s="103" t="s">
        <v>569</v>
      </c>
      <c r="G613" s="103"/>
      <c r="H613" s="104">
        <v>5588.88</v>
      </c>
    </row>
    <row r="614" spans="2:8" ht="15" customHeight="1">
      <c r="B614" s="100"/>
      <c r="C614" s="100"/>
      <c r="D614" s="93"/>
      <c r="E614" s="93"/>
      <c r="F614" s="100"/>
      <c r="G614" s="115"/>
      <c r="H614" s="100"/>
    </row>
    <row r="615" spans="2:8" ht="20.149999999999999" customHeight="1">
      <c r="B615" s="87" t="s">
        <v>768</v>
      </c>
      <c r="C615" s="87"/>
      <c r="D615" s="87"/>
      <c r="E615" s="87"/>
      <c r="F615" s="87"/>
      <c r="G615" s="87"/>
      <c r="H615" s="87"/>
    </row>
    <row r="616" spans="2:8" ht="20.149999999999999" customHeight="1">
      <c r="B616" s="94" t="s">
        <v>549</v>
      </c>
      <c r="C616" s="94"/>
      <c r="D616" s="95" t="s">
        <v>11</v>
      </c>
      <c r="E616" s="95" t="s">
        <v>550</v>
      </c>
      <c r="F616" s="95" t="s">
        <v>551</v>
      </c>
      <c r="G616" s="113" t="s">
        <v>552</v>
      </c>
      <c r="H616" s="95" t="s">
        <v>553</v>
      </c>
    </row>
    <row r="617" spans="2:8" ht="20.149999999999999" customHeight="1">
      <c r="B617" s="96" t="s">
        <v>769</v>
      </c>
      <c r="C617" s="97" t="s">
        <v>770</v>
      </c>
      <c r="D617" s="96" t="s">
        <v>39</v>
      </c>
      <c r="E617" s="96" t="s">
        <v>154</v>
      </c>
      <c r="F617" s="98">
        <v>1</v>
      </c>
      <c r="G617" s="114">
        <v>67.42</v>
      </c>
      <c r="H617" s="99">
        <v>67.42</v>
      </c>
    </row>
    <row r="618" spans="2:8" ht="19.5" customHeight="1">
      <c r="B618" s="96" t="s">
        <v>771</v>
      </c>
      <c r="C618" s="97" t="s">
        <v>772</v>
      </c>
      <c r="D618" s="96" t="s">
        <v>39</v>
      </c>
      <c r="E618" s="96" t="s">
        <v>97</v>
      </c>
      <c r="F618" s="98">
        <v>1.29</v>
      </c>
      <c r="G618" s="114">
        <v>2.06</v>
      </c>
      <c r="H618" s="99">
        <v>2.66</v>
      </c>
    </row>
    <row r="619" spans="2:8" ht="15" customHeight="1">
      <c r="B619" s="100"/>
      <c r="C619" s="100"/>
      <c r="D619" s="100"/>
      <c r="E619" s="100"/>
      <c r="F619" s="101" t="s">
        <v>556</v>
      </c>
      <c r="G619" s="101"/>
      <c r="H619" s="102">
        <v>70.08</v>
      </c>
    </row>
    <row r="620" spans="2:8" ht="15" customHeight="1">
      <c r="B620" s="94" t="s">
        <v>557</v>
      </c>
      <c r="C620" s="94"/>
      <c r="D620" s="95" t="s">
        <v>11</v>
      </c>
      <c r="E620" s="95" t="s">
        <v>550</v>
      </c>
      <c r="F620" s="95" t="s">
        <v>551</v>
      </c>
      <c r="G620" s="113" t="s">
        <v>552</v>
      </c>
      <c r="H620" s="95" t="s">
        <v>553</v>
      </c>
    </row>
    <row r="621" spans="2:8" ht="15" customHeight="1">
      <c r="B621" s="96" t="s">
        <v>773</v>
      </c>
      <c r="C621" s="97" t="s">
        <v>774</v>
      </c>
      <c r="D621" s="96" t="s">
        <v>39</v>
      </c>
      <c r="E621" s="96" t="s">
        <v>40</v>
      </c>
      <c r="F621" s="98">
        <v>0.54700000000000004</v>
      </c>
      <c r="G621" s="114">
        <v>17.96</v>
      </c>
      <c r="H621" s="99">
        <v>9.82</v>
      </c>
    </row>
    <row r="622" spans="2:8" ht="15" customHeight="1">
      <c r="B622" s="96" t="s">
        <v>560</v>
      </c>
      <c r="C622" s="97" t="s">
        <v>561</v>
      </c>
      <c r="D622" s="96" t="s">
        <v>39</v>
      </c>
      <c r="E622" s="96" t="s">
        <v>40</v>
      </c>
      <c r="F622" s="98">
        <v>0.27300000000000002</v>
      </c>
      <c r="G622" s="114">
        <v>11.78</v>
      </c>
      <c r="H622" s="99">
        <v>3.22</v>
      </c>
    </row>
    <row r="623" spans="2:8" ht="28" customHeight="1">
      <c r="B623" s="100"/>
      <c r="C623" s="100"/>
      <c r="D623" s="100"/>
      <c r="E623" s="100"/>
      <c r="F623" s="101" t="s">
        <v>562</v>
      </c>
      <c r="G623" s="101"/>
      <c r="H623" s="102">
        <v>13.04</v>
      </c>
    </row>
    <row r="624" spans="2:8" ht="28" customHeight="1">
      <c r="B624" s="100"/>
      <c r="C624" s="100"/>
      <c r="D624" s="100"/>
      <c r="E624" s="100"/>
      <c r="F624" s="103" t="s">
        <v>563</v>
      </c>
      <c r="G624" s="103"/>
      <c r="H624" s="104">
        <v>83.1</v>
      </c>
    </row>
    <row r="625" spans="2:8" ht="15" customHeight="1">
      <c r="B625" s="100"/>
      <c r="C625" s="100"/>
      <c r="D625" s="100"/>
      <c r="E625" s="100"/>
      <c r="F625" s="103" t="s">
        <v>564</v>
      </c>
      <c r="G625" s="103"/>
      <c r="H625" s="104">
        <v>78.040000000000006</v>
      </c>
    </row>
    <row r="626" spans="2:8" ht="15" customHeight="1">
      <c r="B626" s="100"/>
      <c r="C626" s="100"/>
      <c r="D626" s="100"/>
      <c r="E626" s="100"/>
      <c r="F626" s="103" t="s">
        <v>565</v>
      </c>
      <c r="G626" s="103"/>
      <c r="H626" s="104">
        <v>5.0599999999999996</v>
      </c>
    </row>
    <row r="627" spans="2:8" ht="15" customHeight="1">
      <c r="B627" s="100"/>
      <c r="C627" s="100"/>
      <c r="D627" s="100"/>
      <c r="E627" s="100"/>
      <c r="F627" s="103" t="s">
        <v>566</v>
      </c>
      <c r="G627" s="103"/>
      <c r="H627" s="104">
        <v>83.1</v>
      </c>
    </row>
    <row r="628" spans="2:8" ht="15" customHeight="1">
      <c r="B628" s="100"/>
      <c r="C628" s="100"/>
      <c r="D628" s="100"/>
      <c r="E628" s="100"/>
      <c r="F628" s="103" t="s">
        <v>567</v>
      </c>
      <c r="G628" s="103"/>
      <c r="H628" s="104">
        <v>20.957799999999999</v>
      </c>
    </row>
    <row r="629" spans="2:8" ht="15" customHeight="1">
      <c r="B629" s="100"/>
      <c r="C629" s="100"/>
      <c r="D629" s="100"/>
      <c r="E629" s="100"/>
      <c r="F629" s="103" t="s">
        <v>568</v>
      </c>
      <c r="G629" s="103"/>
      <c r="H629" s="104">
        <v>104.06</v>
      </c>
    </row>
    <row r="630" spans="2:8" ht="15" customHeight="1">
      <c r="B630" s="100"/>
      <c r="C630" s="100"/>
      <c r="D630" s="100"/>
      <c r="E630" s="100"/>
      <c r="F630" s="103" t="s">
        <v>539</v>
      </c>
      <c r="G630" s="103"/>
      <c r="H630" s="104">
        <v>1246.5</v>
      </c>
    </row>
    <row r="631" spans="2:8" ht="10" customHeight="1">
      <c r="B631" s="100"/>
      <c r="C631" s="100"/>
      <c r="D631" s="100"/>
      <c r="E631" s="100"/>
      <c r="F631" s="103" t="s">
        <v>569</v>
      </c>
      <c r="G631" s="103"/>
      <c r="H631" s="104">
        <v>1560.9</v>
      </c>
    </row>
    <row r="632" spans="2:8" ht="20.149999999999999" customHeight="1">
      <c r="B632" s="100"/>
      <c r="C632" s="100"/>
      <c r="D632" s="93"/>
      <c r="E632" s="93"/>
      <c r="F632" s="100"/>
      <c r="G632" s="115"/>
      <c r="H632" s="100"/>
    </row>
    <row r="633" spans="2:8" ht="15" customHeight="1">
      <c r="B633" s="87" t="s">
        <v>775</v>
      </c>
      <c r="C633" s="87"/>
      <c r="D633" s="87"/>
      <c r="E633" s="87"/>
      <c r="F633" s="87"/>
      <c r="G633" s="87"/>
      <c r="H633" s="87"/>
    </row>
    <row r="634" spans="2:8" ht="28" customHeight="1">
      <c r="B634" s="105"/>
      <c r="C634" s="105"/>
      <c r="D634" s="105"/>
      <c r="E634" s="105"/>
      <c r="F634" s="105"/>
      <c r="G634" s="105"/>
      <c r="H634" s="105"/>
    </row>
    <row r="635" spans="2:8" ht="44.15" customHeight="1">
      <c r="B635" s="100"/>
      <c r="C635" s="100"/>
      <c r="D635" s="100"/>
      <c r="E635" s="100"/>
      <c r="F635" s="103" t="s">
        <v>563</v>
      </c>
      <c r="G635" s="103"/>
      <c r="H635" s="104">
        <v>608.61</v>
      </c>
    </row>
    <row r="636" spans="2:8" ht="15" customHeight="1">
      <c r="B636" s="100"/>
      <c r="C636" s="100"/>
      <c r="D636" s="100"/>
      <c r="E636" s="100"/>
      <c r="F636" s="103" t="s">
        <v>564</v>
      </c>
      <c r="G636" s="103"/>
      <c r="H636" s="104">
        <v>608.61</v>
      </c>
    </row>
    <row r="637" spans="2:8" ht="15" customHeight="1">
      <c r="B637" s="100"/>
      <c r="C637" s="100"/>
      <c r="D637" s="100"/>
      <c r="E637" s="100"/>
      <c r="F637" s="103" t="s">
        <v>574</v>
      </c>
      <c r="G637" s="103"/>
      <c r="H637" s="104">
        <v>0</v>
      </c>
    </row>
    <row r="638" spans="2:8" ht="15" customHeight="1">
      <c r="B638" s="100"/>
      <c r="C638" s="100"/>
      <c r="D638" s="100"/>
      <c r="E638" s="100"/>
      <c r="F638" s="103" t="s">
        <v>566</v>
      </c>
      <c r="G638" s="103"/>
      <c r="H638" s="104">
        <v>608.61</v>
      </c>
    </row>
    <row r="639" spans="2:8" ht="15" customHeight="1">
      <c r="B639" s="100"/>
      <c r="C639" s="100"/>
      <c r="D639" s="100"/>
      <c r="E639" s="100"/>
      <c r="F639" s="103" t="s">
        <v>567</v>
      </c>
      <c r="G639" s="103"/>
      <c r="H639" s="104">
        <v>153.4914</v>
      </c>
    </row>
    <row r="640" spans="2:8" ht="28" customHeight="1">
      <c r="B640" s="100"/>
      <c r="C640" s="100"/>
      <c r="D640" s="100"/>
      <c r="E640" s="100"/>
      <c r="F640" s="103" t="s">
        <v>568</v>
      </c>
      <c r="G640" s="103"/>
      <c r="H640" s="104">
        <v>762.1</v>
      </c>
    </row>
    <row r="641" spans="2:8" ht="28" customHeight="1">
      <c r="B641" s="100"/>
      <c r="C641" s="100"/>
      <c r="D641" s="100"/>
      <c r="E641" s="100"/>
      <c r="F641" s="103" t="s">
        <v>539</v>
      </c>
      <c r="G641" s="103"/>
      <c r="H641" s="104">
        <v>5477.49</v>
      </c>
    </row>
    <row r="642" spans="2:8" ht="15" customHeight="1">
      <c r="B642" s="100"/>
      <c r="C642" s="100"/>
      <c r="D642" s="100"/>
      <c r="E642" s="100"/>
      <c r="F642" s="103" t="s">
        <v>569</v>
      </c>
      <c r="G642" s="103"/>
      <c r="H642" s="104">
        <v>6858.9</v>
      </c>
    </row>
    <row r="643" spans="2:8" ht="15" customHeight="1">
      <c r="B643" s="100"/>
      <c r="C643" s="100"/>
      <c r="D643" s="93"/>
      <c r="E643" s="93"/>
      <c r="F643" s="100"/>
      <c r="G643" s="115"/>
      <c r="H643" s="100"/>
    </row>
    <row r="644" spans="2:8" ht="27.5" customHeight="1">
      <c r="B644" s="87" t="s">
        <v>776</v>
      </c>
      <c r="C644" s="87"/>
      <c r="D644" s="87"/>
      <c r="E644" s="87"/>
      <c r="F644" s="87"/>
      <c r="G644" s="87"/>
      <c r="H644" s="87"/>
    </row>
    <row r="645" spans="2:8" ht="15" customHeight="1">
      <c r="B645" s="94" t="s">
        <v>557</v>
      </c>
      <c r="C645" s="94"/>
      <c r="D645" s="95" t="s">
        <v>11</v>
      </c>
      <c r="E645" s="95" t="s">
        <v>550</v>
      </c>
      <c r="F645" s="95" t="s">
        <v>551</v>
      </c>
      <c r="G645" s="113" t="s">
        <v>552</v>
      </c>
      <c r="H645" s="95" t="s">
        <v>553</v>
      </c>
    </row>
    <row r="646" spans="2:8" ht="28" customHeight="1">
      <c r="B646" s="96" t="s">
        <v>777</v>
      </c>
      <c r="C646" s="97" t="s">
        <v>778</v>
      </c>
      <c r="D646" s="96" t="s">
        <v>39</v>
      </c>
      <c r="E646" s="96" t="s">
        <v>28</v>
      </c>
      <c r="F646" s="98">
        <v>1</v>
      </c>
      <c r="G646" s="114">
        <v>292.47000000000003</v>
      </c>
      <c r="H646" s="99">
        <v>292.47000000000003</v>
      </c>
    </row>
    <row r="647" spans="2:8" ht="28" customHeight="1">
      <c r="B647" s="96" t="s">
        <v>779</v>
      </c>
      <c r="C647" s="97" t="s">
        <v>780</v>
      </c>
      <c r="D647" s="96" t="s">
        <v>39</v>
      </c>
      <c r="E647" s="96" t="s">
        <v>28</v>
      </c>
      <c r="F647" s="98">
        <v>1</v>
      </c>
      <c r="G647" s="114">
        <v>301.27999999999997</v>
      </c>
      <c r="H647" s="99">
        <v>301.27999999999997</v>
      </c>
    </row>
    <row r="648" spans="2:8" ht="28" customHeight="1">
      <c r="B648" s="96" t="s">
        <v>781</v>
      </c>
      <c r="C648" s="97" t="s">
        <v>782</v>
      </c>
      <c r="D648" s="96" t="s">
        <v>39</v>
      </c>
      <c r="E648" s="96" t="s">
        <v>154</v>
      </c>
      <c r="F648" s="98">
        <v>9.6</v>
      </c>
      <c r="G648" s="114">
        <v>7.85</v>
      </c>
      <c r="H648" s="99">
        <v>75.36</v>
      </c>
    </row>
    <row r="649" spans="2:8" ht="13.5" customHeight="1">
      <c r="B649" s="100"/>
      <c r="C649" s="100"/>
      <c r="D649" s="100"/>
      <c r="E649" s="100"/>
      <c r="F649" s="101" t="s">
        <v>562</v>
      </c>
      <c r="G649" s="101"/>
      <c r="H649" s="102">
        <v>669.11</v>
      </c>
    </row>
    <row r="650" spans="2:8" ht="13.5" customHeight="1">
      <c r="B650" s="100"/>
      <c r="C650" s="100"/>
      <c r="D650" s="100"/>
      <c r="E650" s="100"/>
      <c r="F650" s="103" t="s">
        <v>563</v>
      </c>
      <c r="G650" s="103"/>
      <c r="H650" s="104">
        <v>669.11</v>
      </c>
    </row>
    <row r="651" spans="2:8" ht="13.5" customHeight="1">
      <c r="B651" s="100"/>
      <c r="C651" s="100"/>
      <c r="D651" s="100"/>
      <c r="E651" s="100"/>
      <c r="F651" s="103" t="s">
        <v>564</v>
      </c>
      <c r="G651" s="103"/>
      <c r="H651" s="104">
        <v>617.29</v>
      </c>
    </row>
    <row r="652" spans="2:8" ht="13.5" customHeight="1">
      <c r="B652" s="100"/>
      <c r="C652" s="100"/>
      <c r="D652" s="100"/>
      <c r="E652" s="100"/>
      <c r="F652" s="103" t="s">
        <v>565</v>
      </c>
      <c r="G652" s="103"/>
      <c r="H652" s="104">
        <v>51.82</v>
      </c>
    </row>
    <row r="653" spans="2:8" ht="13.5" customHeight="1">
      <c r="B653" s="100"/>
      <c r="C653" s="100"/>
      <c r="D653" s="100"/>
      <c r="E653" s="100"/>
      <c r="F653" s="103" t="s">
        <v>566</v>
      </c>
      <c r="G653" s="103"/>
      <c r="H653" s="104">
        <v>669.11</v>
      </c>
    </row>
    <row r="654" spans="2:8" ht="13.5" customHeight="1">
      <c r="B654" s="100"/>
      <c r="C654" s="100"/>
      <c r="D654" s="100"/>
      <c r="E654" s="100"/>
      <c r="F654" s="103" t="s">
        <v>567</v>
      </c>
      <c r="G654" s="103"/>
      <c r="H654" s="104">
        <v>168.74950000000001</v>
      </c>
    </row>
    <row r="655" spans="2:8" ht="13.5" customHeight="1">
      <c r="B655" s="100"/>
      <c r="C655" s="100"/>
      <c r="D655" s="100"/>
      <c r="E655" s="100"/>
      <c r="F655" s="103" t="s">
        <v>568</v>
      </c>
      <c r="G655" s="103"/>
      <c r="H655" s="104">
        <v>837.86</v>
      </c>
    </row>
    <row r="656" spans="2:8" ht="13.5" customHeight="1">
      <c r="B656" s="100"/>
      <c r="C656" s="100"/>
      <c r="D656" s="100"/>
      <c r="E656" s="100"/>
      <c r="F656" s="103" t="s">
        <v>539</v>
      </c>
      <c r="G656" s="103"/>
      <c r="H656" s="104">
        <v>669.11</v>
      </c>
    </row>
    <row r="657" spans="2:8" ht="13.5" customHeight="1">
      <c r="B657" s="100"/>
      <c r="C657" s="100"/>
      <c r="D657" s="100"/>
      <c r="E657" s="100"/>
      <c r="F657" s="103" t="s">
        <v>569</v>
      </c>
      <c r="G657" s="103"/>
      <c r="H657" s="104">
        <v>837.86</v>
      </c>
    </row>
    <row r="658" spans="2:8" ht="15" customHeight="1">
      <c r="B658" s="100"/>
      <c r="C658" s="100"/>
      <c r="D658" s="93"/>
      <c r="E658" s="93"/>
      <c r="F658" s="100"/>
      <c r="G658" s="115"/>
      <c r="H658" s="100"/>
    </row>
    <row r="659" spans="2:8" ht="28.5" customHeight="1">
      <c r="B659" s="87" t="s">
        <v>783</v>
      </c>
      <c r="C659" s="87"/>
      <c r="D659" s="87"/>
      <c r="E659" s="87"/>
      <c r="F659" s="87"/>
      <c r="G659" s="87"/>
      <c r="H659" s="87"/>
    </row>
    <row r="660" spans="2:8" ht="28.5" customHeight="1">
      <c r="B660" s="94" t="s">
        <v>557</v>
      </c>
      <c r="C660" s="94"/>
      <c r="D660" s="95" t="s">
        <v>11</v>
      </c>
      <c r="E660" s="95" t="s">
        <v>550</v>
      </c>
      <c r="F660" s="95" t="s">
        <v>551</v>
      </c>
      <c r="G660" s="113" t="s">
        <v>552</v>
      </c>
      <c r="H660" s="95" t="s">
        <v>553</v>
      </c>
    </row>
    <row r="661" spans="2:8" ht="28.5" customHeight="1">
      <c r="B661" s="96" t="s">
        <v>777</v>
      </c>
      <c r="C661" s="97" t="s">
        <v>778</v>
      </c>
      <c r="D661" s="96" t="s">
        <v>39</v>
      </c>
      <c r="E661" s="96" t="s">
        <v>28</v>
      </c>
      <c r="F661" s="98">
        <v>1</v>
      </c>
      <c r="G661" s="114">
        <v>292.47000000000003</v>
      </c>
      <c r="H661" s="99">
        <v>292.47000000000003</v>
      </c>
    </row>
    <row r="662" spans="2:8" ht="28.5" customHeight="1">
      <c r="B662" s="96" t="s">
        <v>784</v>
      </c>
      <c r="C662" s="97" t="s">
        <v>785</v>
      </c>
      <c r="D662" s="96" t="s">
        <v>39</v>
      </c>
      <c r="E662" s="96" t="s">
        <v>28</v>
      </c>
      <c r="F662" s="98">
        <v>1</v>
      </c>
      <c r="G662" s="114">
        <v>373.28</v>
      </c>
      <c r="H662" s="99">
        <v>373.28</v>
      </c>
    </row>
    <row r="663" spans="2:8" ht="28.5" customHeight="1">
      <c r="B663" s="96" t="s">
        <v>781</v>
      </c>
      <c r="C663" s="97" t="s">
        <v>782</v>
      </c>
      <c r="D663" s="96" t="s">
        <v>39</v>
      </c>
      <c r="E663" s="96" t="s">
        <v>154</v>
      </c>
      <c r="F663" s="98">
        <v>10</v>
      </c>
      <c r="G663" s="114">
        <v>7.85</v>
      </c>
      <c r="H663" s="99">
        <v>78.5</v>
      </c>
    </row>
    <row r="664" spans="2:8" ht="15" customHeight="1">
      <c r="B664" s="100"/>
      <c r="C664" s="100"/>
      <c r="D664" s="100"/>
      <c r="E664" s="100"/>
      <c r="F664" s="101" t="s">
        <v>562</v>
      </c>
      <c r="G664" s="101"/>
      <c r="H664" s="102">
        <v>744.25</v>
      </c>
    </row>
    <row r="665" spans="2:8" ht="15" customHeight="1">
      <c r="B665" s="100"/>
      <c r="C665" s="100"/>
      <c r="D665" s="100"/>
      <c r="E665" s="100"/>
      <c r="F665" s="103" t="s">
        <v>563</v>
      </c>
      <c r="G665" s="103"/>
      <c r="H665" s="104">
        <v>744.25</v>
      </c>
    </row>
    <row r="666" spans="2:8" ht="15" customHeight="1">
      <c r="B666" s="100"/>
      <c r="C666" s="100"/>
      <c r="D666" s="100"/>
      <c r="E666" s="100"/>
      <c r="F666" s="103" t="s">
        <v>564</v>
      </c>
      <c r="G666" s="103"/>
      <c r="H666" s="104">
        <v>690.22</v>
      </c>
    </row>
    <row r="667" spans="2:8" ht="15" customHeight="1">
      <c r="B667" s="100"/>
      <c r="C667" s="100"/>
      <c r="D667" s="100"/>
      <c r="E667" s="100"/>
      <c r="F667" s="103" t="s">
        <v>565</v>
      </c>
      <c r="G667" s="103"/>
      <c r="H667" s="104">
        <v>54.03</v>
      </c>
    </row>
    <row r="668" spans="2:8" ht="15" customHeight="1">
      <c r="B668" s="100"/>
      <c r="C668" s="100"/>
      <c r="D668" s="100"/>
      <c r="E668" s="100"/>
      <c r="F668" s="103" t="s">
        <v>566</v>
      </c>
      <c r="G668" s="103"/>
      <c r="H668" s="104">
        <v>744.25</v>
      </c>
    </row>
    <row r="669" spans="2:8" ht="15" customHeight="1">
      <c r="B669" s="100"/>
      <c r="C669" s="100"/>
      <c r="D669" s="100"/>
      <c r="E669" s="100"/>
      <c r="F669" s="103" t="s">
        <v>567</v>
      </c>
      <c r="G669" s="103"/>
      <c r="H669" s="104">
        <v>187.69990000000001</v>
      </c>
    </row>
    <row r="670" spans="2:8" ht="15" customHeight="1">
      <c r="B670" s="100"/>
      <c r="C670" s="100"/>
      <c r="D670" s="100"/>
      <c r="E670" s="100"/>
      <c r="F670" s="103" t="s">
        <v>568</v>
      </c>
      <c r="G670" s="103"/>
      <c r="H670" s="104">
        <v>931.95</v>
      </c>
    </row>
    <row r="671" spans="2:8" ht="15" customHeight="1">
      <c r="B671" s="100"/>
      <c r="C671" s="100"/>
      <c r="D671" s="100"/>
      <c r="E671" s="100"/>
      <c r="F671" s="103" t="s">
        <v>539</v>
      </c>
      <c r="G671" s="103"/>
      <c r="H671" s="104">
        <v>5209.75</v>
      </c>
    </row>
    <row r="672" spans="2:8" ht="10" customHeight="1">
      <c r="B672" s="100"/>
      <c r="C672" s="100"/>
      <c r="D672" s="100"/>
      <c r="E672" s="100"/>
      <c r="F672" s="103" t="s">
        <v>569</v>
      </c>
      <c r="G672" s="103"/>
      <c r="H672" s="104">
        <v>6523.65</v>
      </c>
    </row>
    <row r="673" spans="2:8" ht="20.149999999999999" customHeight="1">
      <c r="B673" s="100"/>
      <c r="C673" s="100"/>
      <c r="D673" s="93"/>
      <c r="E673" s="93"/>
      <c r="F673" s="100"/>
      <c r="G673" s="115"/>
      <c r="H673" s="100"/>
    </row>
    <row r="674" spans="2:8" ht="21.5" customHeight="1">
      <c r="B674" s="87" t="s">
        <v>786</v>
      </c>
      <c r="C674" s="87"/>
      <c r="D674" s="87"/>
      <c r="E674" s="87"/>
      <c r="F674" s="87"/>
      <c r="G674" s="87"/>
      <c r="H674" s="87"/>
    </row>
    <row r="675" spans="2:8" ht="21.5" customHeight="1">
      <c r="B675" s="94" t="s">
        <v>549</v>
      </c>
      <c r="C675" s="94"/>
      <c r="D675" s="95" t="s">
        <v>11</v>
      </c>
      <c r="E675" s="95" t="s">
        <v>550</v>
      </c>
      <c r="F675" s="95" t="s">
        <v>551</v>
      </c>
      <c r="G675" s="113" t="s">
        <v>552</v>
      </c>
      <c r="H675" s="95" t="s">
        <v>553</v>
      </c>
    </row>
    <row r="676" spans="2:8" ht="21.5" customHeight="1">
      <c r="B676" s="96" t="s">
        <v>787</v>
      </c>
      <c r="C676" s="97" t="s">
        <v>788</v>
      </c>
      <c r="D676" s="96" t="s">
        <v>39</v>
      </c>
      <c r="E676" s="96" t="s">
        <v>22</v>
      </c>
      <c r="F676" s="98">
        <v>1</v>
      </c>
      <c r="G676" s="114">
        <v>232.98</v>
      </c>
      <c r="H676" s="99">
        <v>232.98</v>
      </c>
    </row>
    <row r="677" spans="2:8" ht="21.5" customHeight="1">
      <c r="B677" s="96" t="s">
        <v>789</v>
      </c>
      <c r="C677" s="97" t="s">
        <v>790</v>
      </c>
      <c r="D677" s="96" t="s">
        <v>39</v>
      </c>
      <c r="E677" s="96" t="s">
        <v>28</v>
      </c>
      <c r="F677" s="98">
        <v>24.4</v>
      </c>
      <c r="G677" s="114">
        <v>0.13</v>
      </c>
      <c r="H677" s="99">
        <v>3.17</v>
      </c>
    </row>
    <row r="678" spans="2:8" ht="21.5" customHeight="1">
      <c r="B678" s="96" t="s">
        <v>791</v>
      </c>
      <c r="C678" s="97" t="s">
        <v>792</v>
      </c>
      <c r="D678" s="96" t="s">
        <v>39</v>
      </c>
      <c r="E678" s="96" t="s">
        <v>28</v>
      </c>
      <c r="F678" s="98">
        <v>1.2466999999999999</v>
      </c>
      <c r="G678" s="114">
        <v>19.3</v>
      </c>
      <c r="H678" s="99">
        <v>24.06</v>
      </c>
    </row>
    <row r="679" spans="2:8" ht="15" customHeight="1">
      <c r="B679" s="100"/>
      <c r="C679" s="100"/>
      <c r="D679" s="100"/>
      <c r="E679" s="100"/>
      <c r="F679" s="101" t="s">
        <v>556</v>
      </c>
      <c r="G679" s="101"/>
      <c r="H679" s="102">
        <v>260.20999999999998</v>
      </c>
    </row>
    <row r="680" spans="2:8" ht="16" customHeight="1">
      <c r="B680" s="94" t="s">
        <v>557</v>
      </c>
      <c r="C680" s="94"/>
      <c r="D680" s="95" t="s">
        <v>11</v>
      </c>
      <c r="E680" s="95" t="s">
        <v>550</v>
      </c>
      <c r="F680" s="95" t="s">
        <v>551</v>
      </c>
      <c r="G680" s="113" t="s">
        <v>552</v>
      </c>
      <c r="H680" s="95" t="s">
        <v>553</v>
      </c>
    </row>
    <row r="681" spans="2:8" ht="15" customHeight="1">
      <c r="B681" s="96" t="s">
        <v>635</v>
      </c>
      <c r="C681" s="97" t="s">
        <v>636</v>
      </c>
      <c r="D681" s="96" t="s">
        <v>39</v>
      </c>
      <c r="E681" s="96" t="s">
        <v>40</v>
      </c>
      <c r="F681" s="98">
        <v>1.7070000000000001</v>
      </c>
      <c r="G681" s="114">
        <v>15.83</v>
      </c>
      <c r="H681" s="99">
        <v>27.02</v>
      </c>
    </row>
    <row r="682" spans="2:8" ht="15" customHeight="1">
      <c r="B682" s="96" t="s">
        <v>560</v>
      </c>
      <c r="C682" s="97" t="s">
        <v>561</v>
      </c>
      <c r="D682" s="96" t="s">
        <v>39</v>
      </c>
      <c r="E682" s="96" t="s">
        <v>40</v>
      </c>
      <c r="F682" s="98">
        <v>0.85299999999999998</v>
      </c>
      <c r="G682" s="114">
        <v>11.78</v>
      </c>
      <c r="H682" s="99">
        <v>10.050000000000001</v>
      </c>
    </row>
    <row r="683" spans="2:8" ht="20.149999999999999" customHeight="1">
      <c r="B683" s="100"/>
      <c r="C683" s="100"/>
      <c r="D683" s="100"/>
      <c r="E683" s="100"/>
      <c r="F683" s="101" t="s">
        <v>562</v>
      </c>
      <c r="G683" s="101"/>
      <c r="H683" s="102">
        <v>37.07</v>
      </c>
    </row>
    <row r="684" spans="2:8" ht="15" customHeight="1">
      <c r="B684" s="100"/>
      <c r="C684" s="100"/>
      <c r="D684" s="100"/>
      <c r="E684" s="100"/>
      <c r="F684" s="103" t="s">
        <v>563</v>
      </c>
      <c r="G684" s="103"/>
      <c r="H684" s="104">
        <v>297.27</v>
      </c>
    </row>
    <row r="685" spans="2:8" ht="15" customHeight="1">
      <c r="B685" s="100"/>
      <c r="C685" s="100"/>
      <c r="D685" s="100"/>
      <c r="E685" s="100"/>
      <c r="F685" s="103" t="s">
        <v>564</v>
      </c>
      <c r="G685" s="103"/>
      <c r="H685" s="104">
        <v>283.08</v>
      </c>
    </row>
    <row r="686" spans="2:8" ht="15" customHeight="1">
      <c r="B686" s="100"/>
      <c r="C686" s="100"/>
      <c r="D686" s="100"/>
      <c r="E686" s="100"/>
      <c r="F686" s="103" t="s">
        <v>565</v>
      </c>
      <c r="G686" s="103"/>
      <c r="H686" s="104">
        <v>14.19</v>
      </c>
    </row>
    <row r="687" spans="2:8" ht="15" customHeight="1">
      <c r="B687" s="100"/>
      <c r="C687" s="100"/>
      <c r="D687" s="100"/>
      <c r="E687" s="100"/>
      <c r="F687" s="103" t="s">
        <v>566</v>
      </c>
      <c r="G687" s="103"/>
      <c r="H687" s="104">
        <v>297.27</v>
      </c>
    </row>
    <row r="688" spans="2:8" ht="15" customHeight="1">
      <c r="B688" s="100"/>
      <c r="C688" s="100"/>
      <c r="D688" s="100"/>
      <c r="E688" s="100"/>
      <c r="F688" s="103" t="s">
        <v>567</v>
      </c>
      <c r="G688" s="103"/>
      <c r="H688" s="104">
        <v>74.971500000000006</v>
      </c>
    </row>
    <row r="689" spans="2:8" ht="15" customHeight="1">
      <c r="B689" s="100"/>
      <c r="C689" s="100"/>
      <c r="D689" s="100"/>
      <c r="E689" s="100"/>
      <c r="F689" s="103" t="s">
        <v>568</v>
      </c>
      <c r="G689" s="103"/>
      <c r="H689" s="104">
        <v>372.24</v>
      </c>
    </row>
    <row r="690" spans="2:8" ht="15" customHeight="1">
      <c r="B690" s="100"/>
      <c r="C690" s="100"/>
      <c r="D690" s="100"/>
      <c r="E690" s="100"/>
      <c r="F690" s="103" t="s">
        <v>539</v>
      </c>
      <c r="G690" s="103"/>
      <c r="H690" s="104">
        <v>749.12040000000002</v>
      </c>
    </row>
    <row r="691" spans="2:8" ht="15" customHeight="1">
      <c r="B691" s="100"/>
      <c r="C691" s="100"/>
      <c r="D691" s="100"/>
      <c r="E691" s="100"/>
      <c r="F691" s="103" t="s">
        <v>569</v>
      </c>
      <c r="G691" s="103"/>
      <c r="H691" s="104">
        <v>938.04</v>
      </c>
    </row>
    <row r="692" spans="2:8" ht="15" customHeight="1">
      <c r="B692" s="100"/>
      <c r="C692" s="100"/>
      <c r="D692" s="93"/>
      <c r="E692" s="93"/>
      <c r="F692" s="100"/>
      <c r="G692" s="115"/>
      <c r="H692" s="100"/>
    </row>
    <row r="693" spans="2:8" ht="15" customHeight="1">
      <c r="B693" s="87" t="s">
        <v>793</v>
      </c>
      <c r="C693" s="87"/>
      <c r="D693" s="87"/>
      <c r="E693" s="87"/>
      <c r="F693" s="87"/>
      <c r="G693" s="87"/>
      <c r="H693" s="87"/>
    </row>
    <row r="694" spans="2:8" ht="10" customHeight="1">
      <c r="B694" s="94" t="s">
        <v>794</v>
      </c>
      <c r="C694" s="94"/>
      <c r="D694" s="94"/>
      <c r="E694" s="95" t="s">
        <v>550</v>
      </c>
      <c r="F694" s="95" t="s">
        <v>795</v>
      </c>
      <c r="G694" s="113" t="s">
        <v>796</v>
      </c>
      <c r="H694" s="95" t="s">
        <v>797</v>
      </c>
    </row>
    <row r="695" spans="2:8" ht="20.149999999999999" customHeight="1">
      <c r="B695" s="107" t="s">
        <v>798</v>
      </c>
      <c r="C695" s="108" t="s">
        <v>799</v>
      </c>
      <c r="D695" s="108"/>
      <c r="E695" s="107" t="s">
        <v>73</v>
      </c>
      <c r="F695" s="109">
        <v>5.0000000000000001E-3</v>
      </c>
      <c r="G695" s="116">
        <v>66.25</v>
      </c>
      <c r="H695" s="110">
        <f>ROUND(F695*G695,2)</f>
        <v>0.33</v>
      </c>
    </row>
    <row r="696" spans="2:8" ht="15" customHeight="1">
      <c r="B696" s="107" t="s">
        <v>800</v>
      </c>
      <c r="C696" s="108" t="s">
        <v>801</v>
      </c>
      <c r="D696" s="108"/>
      <c r="E696" s="107" t="s">
        <v>97</v>
      </c>
      <c r="F696" s="109">
        <v>1.94</v>
      </c>
      <c r="G696" s="116">
        <v>0.39</v>
      </c>
      <c r="H696" s="110">
        <f t="shared" ref="H696:H698" si="6">ROUND(F696*G696,2)</f>
        <v>0.76</v>
      </c>
    </row>
    <row r="697" spans="2:8" ht="15" customHeight="1">
      <c r="B697" s="107" t="s">
        <v>802</v>
      </c>
      <c r="C697" s="108" t="s">
        <v>803</v>
      </c>
      <c r="D697" s="108"/>
      <c r="E697" s="107" t="s">
        <v>22</v>
      </c>
      <c r="F697" s="109">
        <v>1</v>
      </c>
      <c r="G697" s="116">
        <v>318.29000000000002</v>
      </c>
      <c r="H697" s="110">
        <f t="shared" si="6"/>
        <v>318.29000000000002</v>
      </c>
    </row>
    <row r="698" spans="2:8" ht="15" customHeight="1">
      <c r="B698" s="107" t="s">
        <v>804</v>
      </c>
      <c r="C698" s="108" t="s">
        <v>805</v>
      </c>
      <c r="D698" s="108"/>
      <c r="E698" s="107" t="s">
        <v>22</v>
      </c>
      <c r="F698" s="109">
        <v>1</v>
      </c>
      <c r="G698" s="116">
        <v>218</v>
      </c>
      <c r="H698" s="110">
        <f t="shared" si="6"/>
        <v>218</v>
      </c>
    </row>
    <row r="699" spans="2:8" ht="15" customHeight="1">
      <c r="B699" s="100"/>
      <c r="C699" s="100"/>
      <c r="D699" s="100"/>
      <c r="E699" s="100"/>
      <c r="F699" s="103" t="s">
        <v>806</v>
      </c>
      <c r="G699" s="103"/>
      <c r="H699" s="111">
        <f>SUM(H695:H698)</f>
        <v>537.38</v>
      </c>
    </row>
    <row r="700" spans="2:8" ht="20.5" customHeight="1">
      <c r="B700" s="94" t="s">
        <v>807</v>
      </c>
      <c r="C700" s="94"/>
      <c r="D700" s="94"/>
      <c r="E700" s="95" t="s">
        <v>550</v>
      </c>
      <c r="F700" s="95" t="s">
        <v>795</v>
      </c>
      <c r="G700" s="113" t="s">
        <v>552</v>
      </c>
      <c r="H700" s="95" t="s">
        <v>797</v>
      </c>
    </row>
    <row r="701" spans="2:8" ht="15" customHeight="1">
      <c r="B701" s="107" t="s">
        <v>635</v>
      </c>
      <c r="C701" s="108" t="s">
        <v>636</v>
      </c>
      <c r="D701" s="108"/>
      <c r="E701" s="107" t="s">
        <v>40</v>
      </c>
      <c r="F701" s="110">
        <v>1</v>
      </c>
      <c r="G701" s="116">
        <v>15.83</v>
      </c>
      <c r="H701" s="110">
        <f t="shared" ref="H701:H702" si="7">ROUND(F701*G701,2)</f>
        <v>15.83</v>
      </c>
    </row>
    <row r="702" spans="2:8" ht="15" customHeight="1">
      <c r="B702" s="107" t="s">
        <v>560</v>
      </c>
      <c r="C702" s="108" t="s">
        <v>561</v>
      </c>
      <c r="D702" s="108"/>
      <c r="E702" s="107" t="s">
        <v>40</v>
      </c>
      <c r="F702" s="110">
        <v>1</v>
      </c>
      <c r="G702" s="116">
        <v>11.78</v>
      </c>
      <c r="H702" s="110">
        <f t="shared" si="7"/>
        <v>11.78</v>
      </c>
    </row>
    <row r="703" spans="2:8" ht="15" customHeight="1">
      <c r="B703" s="100"/>
      <c r="C703" s="100"/>
      <c r="D703" s="100"/>
      <c r="E703" s="100"/>
      <c r="F703" s="103" t="s">
        <v>808</v>
      </c>
      <c r="G703" s="103"/>
      <c r="H703" s="111">
        <f>SUM(H701:H702)</f>
        <v>27.61</v>
      </c>
    </row>
    <row r="704" spans="2:8" ht="15" customHeight="1">
      <c r="B704" s="100"/>
      <c r="C704" s="100"/>
      <c r="D704" s="100"/>
      <c r="E704" s="100"/>
      <c r="F704" s="103" t="s">
        <v>809</v>
      </c>
      <c r="G704" s="103"/>
      <c r="H704" s="110">
        <f>H703+H699</f>
        <v>564.99</v>
      </c>
    </row>
    <row r="705" spans="2:9" ht="15" customHeight="1">
      <c r="B705" s="100"/>
      <c r="C705" s="100"/>
      <c r="D705" s="100"/>
      <c r="E705" s="100"/>
      <c r="F705" s="103" t="s">
        <v>563</v>
      </c>
      <c r="G705" s="103"/>
      <c r="H705" s="104">
        <f>SUM(H704)</f>
        <v>564.99</v>
      </c>
    </row>
    <row r="706" spans="2:9" ht="15" customHeight="1">
      <c r="B706" s="100"/>
      <c r="C706" s="100"/>
      <c r="D706" s="100"/>
      <c r="E706" s="100"/>
      <c r="F706" s="103" t="s">
        <v>564</v>
      </c>
      <c r="G706" s="103"/>
      <c r="H706" s="104">
        <f>H705-H707</f>
        <v>554.45954600000005</v>
      </c>
    </row>
    <row r="707" spans="2:9" ht="15" customHeight="1">
      <c r="B707" s="100"/>
      <c r="C707" s="100"/>
      <c r="D707" s="100"/>
      <c r="E707" s="100"/>
      <c r="F707" s="103" t="s">
        <v>565</v>
      </c>
      <c r="G707" s="103"/>
      <c r="H707" s="104">
        <f>I707*H703</f>
        <v>10.530454000000001</v>
      </c>
      <c r="I707" s="106">
        <v>0.38140000000000002</v>
      </c>
    </row>
    <row r="708" spans="2:9" ht="15" customHeight="1">
      <c r="B708" s="100"/>
      <c r="C708" s="100"/>
      <c r="D708" s="100"/>
      <c r="E708" s="100"/>
      <c r="F708" s="103" t="s">
        <v>566</v>
      </c>
      <c r="G708" s="103"/>
      <c r="H708" s="104">
        <f>SUM(H706:H707)</f>
        <v>564.99</v>
      </c>
    </row>
    <row r="709" spans="2:9" ht="10" customHeight="1">
      <c r="B709" s="100"/>
      <c r="C709" s="100"/>
      <c r="D709" s="100"/>
      <c r="E709" s="100"/>
      <c r="F709" s="103" t="s">
        <v>567</v>
      </c>
      <c r="G709" s="103"/>
      <c r="H709" s="104">
        <f>H708*$H$9</f>
        <v>142.490478</v>
      </c>
    </row>
    <row r="710" spans="2:9" ht="20.149999999999999" customHeight="1">
      <c r="B710" s="100"/>
      <c r="C710" s="100"/>
      <c r="D710" s="100"/>
      <c r="E710" s="100"/>
      <c r="F710" s="103" t="s">
        <v>568</v>
      </c>
      <c r="G710" s="103"/>
      <c r="H710" s="104">
        <f>SUM(H708:H709)</f>
        <v>707.48047799999995</v>
      </c>
    </row>
    <row r="711" spans="2:9" ht="15" customHeight="1">
      <c r="B711" s="100"/>
      <c r="C711" s="100"/>
      <c r="D711" s="100"/>
      <c r="E711" s="100"/>
      <c r="F711" s="103" t="s">
        <v>539</v>
      </c>
      <c r="G711" s="103"/>
      <c r="H711" s="104">
        <f>H708*11.5</f>
        <v>6497.3850000000002</v>
      </c>
    </row>
    <row r="712" spans="2:9" ht="20.149999999999999" customHeight="1">
      <c r="B712" s="100"/>
      <c r="C712" s="100"/>
      <c r="D712" s="100"/>
      <c r="E712" s="100"/>
      <c r="F712" s="103" t="s">
        <v>569</v>
      </c>
      <c r="G712" s="103"/>
      <c r="H712" s="104">
        <f>H710*11.5</f>
        <v>8136.0254969999996</v>
      </c>
    </row>
    <row r="713" spans="2:9" ht="15" customHeight="1">
      <c r="B713" s="100"/>
      <c r="C713" s="100"/>
      <c r="D713" s="93"/>
      <c r="E713" s="93"/>
      <c r="F713" s="100"/>
      <c r="G713" s="115"/>
      <c r="H713" s="100"/>
    </row>
    <row r="714" spans="2:9" ht="20.149999999999999" customHeight="1">
      <c r="B714" s="87" t="s">
        <v>810</v>
      </c>
      <c r="C714" s="87"/>
      <c r="D714" s="87"/>
      <c r="E714" s="87"/>
      <c r="F714" s="87"/>
      <c r="G714" s="87"/>
      <c r="H714" s="87"/>
    </row>
    <row r="715" spans="2:9" ht="15" customHeight="1">
      <c r="B715" s="94" t="s">
        <v>549</v>
      </c>
      <c r="C715" s="94"/>
      <c r="D715" s="95" t="s">
        <v>11</v>
      </c>
      <c r="E715" s="95" t="s">
        <v>550</v>
      </c>
      <c r="F715" s="95" t="s">
        <v>551</v>
      </c>
      <c r="G715" s="113" t="s">
        <v>552</v>
      </c>
      <c r="H715" s="95" t="s">
        <v>553</v>
      </c>
    </row>
    <row r="716" spans="2:9" ht="24.5" customHeight="1">
      <c r="B716" s="96" t="s">
        <v>811</v>
      </c>
      <c r="C716" s="97" t="s">
        <v>812</v>
      </c>
      <c r="D716" s="96" t="s">
        <v>89</v>
      </c>
      <c r="E716" s="96" t="s">
        <v>813</v>
      </c>
      <c r="F716" s="98">
        <v>4.0000000000000001E-3</v>
      </c>
      <c r="G716" s="114">
        <v>25</v>
      </c>
      <c r="H716" s="99">
        <f>ROUND(F716*G716,2)</f>
        <v>0.1</v>
      </c>
    </row>
    <row r="717" spans="2:9" ht="24.5" customHeight="1">
      <c r="B717" s="96" t="s">
        <v>814</v>
      </c>
      <c r="C717" s="97" t="s">
        <v>815</v>
      </c>
      <c r="D717" s="96" t="s">
        <v>89</v>
      </c>
      <c r="E717" s="96" t="s">
        <v>58</v>
      </c>
      <c r="F717" s="98">
        <v>1.06</v>
      </c>
      <c r="G717" s="114">
        <v>39.01</v>
      </c>
      <c r="H717" s="99">
        <f t="shared" ref="H717:H718" si="8">ROUND(F717*G717,2)</f>
        <v>41.35</v>
      </c>
    </row>
    <row r="718" spans="2:9" ht="24.5" customHeight="1">
      <c r="B718" s="96" t="s">
        <v>816</v>
      </c>
      <c r="C718" s="97" t="s">
        <v>817</v>
      </c>
      <c r="D718" s="96" t="s">
        <v>89</v>
      </c>
      <c r="E718" s="96" t="s">
        <v>90</v>
      </c>
      <c r="F718" s="98">
        <v>1</v>
      </c>
      <c r="G718" s="114">
        <v>1.1200000000000001</v>
      </c>
      <c r="H718" s="99">
        <f t="shared" si="8"/>
        <v>1.1200000000000001</v>
      </c>
    </row>
    <row r="719" spans="2:9" ht="15" customHeight="1">
      <c r="B719" s="100"/>
      <c r="C719" s="100"/>
      <c r="D719" s="100"/>
      <c r="E719" s="100"/>
      <c r="F719" s="101" t="s">
        <v>556</v>
      </c>
      <c r="G719" s="101"/>
      <c r="H719" s="102">
        <f>SUM(H716:H718)</f>
        <v>42.57</v>
      </c>
    </row>
    <row r="720" spans="2:9" ht="15" customHeight="1">
      <c r="B720" s="94" t="s">
        <v>557</v>
      </c>
      <c r="C720" s="94"/>
      <c r="D720" s="95" t="s">
        <v>11</v>
      </c>
      <c r="E720" s="95" t="s">
        <v>550</v>
      </c>
      <c r="F720" s="95" t="s">
        <v>551</v>
      </c>
      <c r="G720" s="113" t="s">
        <v>552</v>
      </c>
      <c r="H720" s="95" t="s">
        <v>553</v>
      </c>
    </row>
    <row r="721" spans="2:9" ht="28" customHeight="1">
      <c r="B721" s="96" t="s">
        <v>558</v>
      </c>
      <c r="C721" s="97" t="s">
        <v>559</v>
      </c>
      <c r="D721" s="96" t="s">
        <v>39</v>
      </c>
      <c r="E721" s="96" t="s">
        <v>40</v>
      </c>
      <c r="F721" s="98">
        <v>0.3</v>
      </c>
      <c r="G721" s="114">
        <v>15.7</v>
      </c>
      <c r="H721" s="99">
        <f t="shared" ref="H721:H722" si="9">ROUND(F721*G721,2)</f>
        <v>4.71</v>
      </c>
    </row>
    <row r="722" spans="2:9" ht="28" customHeight="1">
      <c r="B722" s="96" t="s">
        <v>679</v>
      </c>
      <c r="C722" s="97" t="s">
        <v>680</v>
      </c>
      <c r="D722" s="96" t="s">
        <v>39</v>
      </c>
      <c r="E722" s="96" t="s">
        <v>40</v>
      </c>
      <c r="F722" s="98">
        <v>0.3</v>
      </c>
      <c r="G722" s="114">
        <v>12.88</v>
      </c>
      <c r="H722" s="99">
        <f t="shared" si="9"/>
        <v>3.86</v>
      </c>
    </row>
    <row r="723" spans="2:9" ht="15" customHeight="1">
      <c r="B723" s="100"/>
      <c r="C723" s="100"/>
      <c r="D723" s="100"/>
      <c r="E723" s="100"/>
      <c r="F723" s="101" t="s">
        <v>562</v>
      </c>
      <c r="G723" s="101"/>
      <c r="H723" s="102">
        <f>SUM(H721:H722)</f>
        <v>8.57</v>
      </c>
    </row>
    <row r="724" spans="2:9" ht="15" customHeight="1">
      <c r="B724" s="100"/>
      <c r="C724" s="100"/>
      <c r="D724" s="100"/>
      <c r="E724" s="100"/>
      <c r="F724" s="103" t="s">
        <v>563</v>
      </c>
      <c r="G724" s="103"/>
      <c r="H724" s="104">
        <f>H719+H723</f>
        <v>51.14</v>
      </c>
    </row>
    <row r="725" spans="2:9" ht="15" customHeight="1">
      <c r="B725" s="100"/>
      <c r="C725" s="100"/>
      <c r="D725" s="100"/>
      <c r="E725" s="100"/>
      <c r="F725" s="103" t="s">
        <v>564</v>
      </c>
      <c r="G725" s="103"/>
      <c r="H725" s="104">
        <f>H724-H726</f>
        <v>47.869688000000004</v>
      </c>
    </row>
    <row r="726" spans="2:9" ht="15" customHeight="1">
      <c r="B726" s="100"/>
      <c r="C726" s="100"/>
      <c r="D726" s="100"/>
      <c r="E726" s="100"/>
      <c r="F726" s="103" t="s">
        <v>565</v>
      </c>
      <c r="G726" s="103"/>
      <c r="H726" s="104">
        <f>I726*H723</f>
        <v>3.2703120000000001</v>
      </c>
      <c r="I726" s="106">
        <v>0.38159999999999999</v>
      </c>
    </row>
    <row r="727" spans="2:9" ht="15" customHeight="1">
      <c r="B727" s="100"/>
      <c r="C727" s="100"/>
      <c r="D727" s="100"/>
      <c r="E727" s="100"/>
      <c r="F727" s="103" t="s">
        <v>566</v>
      </c>
      <c r="G727" s="103"/>
      <c r="H727" s="104">
        <f>SUM(H725:H726)</f>
        <v>51.14</v>
      </c>
    </row>
    <row r="728" spans="2:9" ht="19.5" customHeight="1">
      <c r="B728" s="100"/>
      <c r="C728" s="100"/>
      <c r="D728" s="100"/>
      <c r="E728" s="100"/>
      <c r="F728" s="103" t="s">
        <v>567</v>
      </c>
      <c r="G728" s="103"/>
      <c r="H728" s="104">
        <f>H727*$H$9</f>
        <v>12.897507999999998</v>
      </c>
    </row>
    <row r="729" spans="2:9" ht="10" customHeight="1">
      <c r="B729" s="100"/>
      <c r="C729" s="100"/>
      <c r="D729" s="100"/>
      <c r="E729" s="100"/>
      <c r="F729" s="103" t="s">
        <v>568</v>
      </c>
      <c r="G729" s="103"/>
      <c r="H729" s="104">
        <f>SUM(H727:H728)</f>
        <v>64.037508000000003</v>
      </c>
    </row>
    <row r="730" spans="2:9" ht="20.149999999999999" customHeight="1">
      <c r="B730" s="100"/>
      <c r="C730" s="100"/>
      <c r="D730" s="100"/>
      <c r="E730" s="100"/>
      <c r="F730" s="103" t="s">
        <v>539</v>
      </c>
      <c r="G730" s="103"/>
      <c r="H730" s="104">
        <f>H727*117.17</f>
        <v>5992.0738000000001</v>
      </c>
    </row>
    <row r="731" spans="2:9" ht="15" customHeight="1">
      <c r="B731" s="100"/>
      <c r="C731" s="100"/>
      <c r="D731" s="100"/>
      <c r="E731" s="100"/>
      <c r="F731" s="103" t="s">
        <v>569</v>
      </c>
      <c r="G731" s="103"/>
      <c r="H731" s="104">
        <f>H729*117.17</f>
        <v>7503.2748123600004</v>
      </c>
    </row>
    <row r="732" spans="2:9" ht="20.149999999999999" customHeight="1">
      <c r="B732" s="100"/>
      <c r="C732" s="100"/>
      <c r="D732" s="93"/>
      <c r="E732" s="93"/>
      <c r="F732" s="100"/>
      <c r="G732" s="115"/>
      <c r="H732" s="100"/>
    </row>
    <row r="733" spans="2:9" ht="25" customHeight="1">
      <c r="B733" s="87" t="s">
        <v>818</v>
      </c>
      <c r="C733" s="87"/>
      <c r="D733" s="87"/>
      <c r="E733" s="87"/>
      <c r="F733" s="87"/>
      <c r="G733" s="87"/>
      <c r="H733" s="87"/>
    </row>
    <row r="734" spans="2:9" ht="15" customHeight="1">
      <c r="B734" s="94" t="s">
        <v>549</v>
      </c>
      <c r="C734" s="94"/>
      <c r="D734" s="95" t="s">
        <v>11</v>
      </c>
      <c r="E734" s="95" t="s">
        <v>550</v>
      </c>
      <c r="F734" s="95" t="s">
        <v>551</v>
      </c>
      <c r="G734" s="113" t="s">
        <v>552</v>
      </c>
      <c r="H734" s="95" t="s">
        <v>553</v>
      </c>
    </row>
    <row r="735" spans="2:9" ht="15" customHeight="1">
      <c r="B735" s="96" t="s">
        <v>819</v>
      </c>
      <c r="C735" s="97" t="s">
        <v>820</v>
      </c>
      <c r="D735" s="96" t="s">
        <v>89</v>
      </c>
      <c r="E735" s="96" t="s">
        <v>90</v>
      </c>
      <c r="F735" s="98">
        <v>15</v>
      </c>
      <c r="G735" s="114">
        <v>0.22</v>
      </c>
      <c r="H735" s="99">
        <v>3.3</v>
      </c>
    </row>
    <row r="736" spans="2:9" ht="15" customHeight="1">
      <c r="B736" s="96" t="s">
        <v>821</v>
      </c>
      <c r="C736" s="97" t="s">
        <v>822</v>
      </c>
      <c r="D736" s="96" t="s">
        <v>89</v>
      </c>
      <c r="E736" s="96" t="s">
        <v>823</v>
      </c>
      <c r="F736" s="98">
        <v>1.25</v>
      </c>
      <c r="G736" s="114">
        <v>0.25</v>
      </c>
      <c r="H736" s="99">
        <v>0.31</v>
      </c>
    </row>
    <row r="737" spans="2:8" ht="15" customHeight="1">
      <c r="B737" s="96" t="s">
        <v>824</v>
      </c>
      <c r="C737" s="97" t="s">
        <v>825</v>
      </c>
      <c r="D737" s="96" t="s">
        <v>89</v>
      </c>
      <c r="E737" s="96" t="s">
        <v>813</v>
      </c>
      <c r="F737" s="98">
        <v>3.7999999999999999E-2</v>
      </c>
      <c r="G737" s="114">
        <v>55.24</v>
      </c>
      <c r="H737" s="99">
        <v>2.1</v>
      </c>
    </row>
    <row r="738" spans="2:8" ht="15" customHeight="1">
      <c r="B738" s="96" t="s">
        <v>826</v>
      </c>
      <c r="C738" s="97" t="s">
        <v>827</v>
      </c>
      <c r="D738" s="96" t="s">
        <v>89</v>
      </c>
      <c r="E738" s="96" t="s">
        <v>173</v>
      </c>
      <c r="F738" s="98">
        <v>1.05</v>
      </c>
      <c r="G738" s="114">
        <v>57.35</v>
      </c>
      <c r="H738" s="99">
        <v>60.22</v>
      </c>
    </row>
    <row r="739" spans="2:8" ht="15" customHeight="1">
      <c r="B739" s="100"/>
      <c r="C739" s="100"/>
      <c r="D739" s="100"/>
      <c r="E739" s="100"/>
      <c r="F739" s="101" t="s">
        <v>556</v>
      </c>
      <c r="G739" s="101"/>
      <c r="H739" s="102">
        <v>65.930000000000007</v>
      </c>
    </row>
    <row r="740" spans="2:8" ht="15" customHeight="1">
      <c r="B740" s="94" t="s">
        <v>557</v>
      </c>
      <c r="C740" s="94"/>
      <c r="D740" s="95" t="s">
        <v>11</v>
      </c>
      <c r="E740" s="95" t="s">
        <v>550</v>
      </c>
      <c r="F740" s="95" t="s">
        <v>551</v>
      </c>
      <c r="G740" s="113" t="s">
        <v>552</v>
      </c>
      <c r="H740" s="95" t="s">
        <v>553</v>
      </c>
    </row>
    <row r="741" spans="2:8" ht="15" customHeight="1">
      <c r="B741" s="96" t="s">
        <v>560</v>
      </c>
      <c r="C741" s="97" t="s">
        <v>561</v>
      </c>
      <c r="D741" s="96" t="s">
        <v>39</v>
      </c>
      <c r="E741" s="96" t="s">
        <v>40</v>
      </c>
      <c r="F741" s="98">
        <v>0.7</v>
      </c>
      <c r="G741" s="114">
        <v>11.78</v>
      </c>
      <c r="H741" s="99">
        <v>8.25</v>
      </c>
    </row>
    <row r="742" spans="2:8" ht="10" customHeight="1">
      <c r="B742" s="96" t="s">
        <v>828</v>
      </c>
      <c r="C742" s="97" t="s">
        <v>829</v>
      </c>
      <c r="D742" s="96" t="s">
        <v>39</v>
      </c>
      <c r="E742" s="96" t="s">
        <v>40</v>
      </c>
      <c r="F742" s="98">
        <v>0.7</v>
      </c>
      <c r="G742" s="114">
        <v>14.32</v>
      </c>
      <c r="H742" s="99">
        <v>10.02</v>
      </c>
    </row>
    <row r="743" spans="2:8" ht="20.149999999999999" customHeight="1">
      <c r="B743" s="100"/>
      <c r="C743" s="100"/>
      <c r="D743" s="100"/>
      <c r="E743" s="100"/>
      <c r="F743" s="101" t="s">
        <v>562</v>
      </c>
      <c r="G743" s="101"/>
      <c r="H743" s="102">
        <v>18.27</v>
      </c>
    </row>
    <row r="744" spans="2:8" ht="15" customHeight="1">
      <c r="B744" s="100"/>
      <c r="C744" s="100"/>
      <c r="D744" s="100"/>
      <c r="E744" s="100"/>
      <c r="F744" s="103" t="s">
        <v>563</v>
      </c>
      <c r="G744" s="103"/>
      <c r="H744" s="104">
        <v>84.2</v>
      </c>
    </row>
    <row r="745" spans="2:8" ht="28" customHeight="1">
      <c r="B745" s="100"/>
      <c r="C745" s="100"/>
      <c r="D745" s="100"/>
      <c r="E745" s="100"/>
      <c r="F745" s="103" t="s">
        <v>564</v>
      </c>
      <c r="G745" s="103"/>
      <c r="H745" s="104">
        <v>77.34</v>
      </c>
    </row>
    <row r="746" spans="2:8" ht="15" customHeight="1">
      <c r="B746" s="100"/>
      <c r="C746" s="100"/>
      <c r="D746" s="100"/>
      <c r="E746" s="100"/>
      <c r="F746" s="103" t="s">
        <v>565</v>
      </c>
      <c r="G746" s="103"/>
      <c r="H746" s="104">
        <v>6.86</v>
      </c>
    </row>
    <row r="747" spans="2:8" ht="15" customHeight="1">
      <c r="B747" s="100"/>
      <c r="C747" s="100"/>
      <c r="D747" s="100"/>
      <c r="E747" s="100"/>
      <c r="F747" s="103" t="s">
        <v>566</v>
      </c>
      <c r="G747" s="103"/>
      <c r="H747" s="104">
        <v>84.2</v>
      </c>
    </row>
    <row r="748" spans="2:8" ht="15" customHeight="1">
      <c r="B748" s="100"/>
      <c r="C748" s="100"/>
      <c r="D748" s="100"/>
      <c r="E748" s="100"/>
      <c r="F748" s="103" t="s">
        <v>567</v>
      </c>
      <c r="G748" s="103"/>
      <c r="H748" s="104">
        <v>21.235199999999999</v>
      </c>
    </row>
    <row r="749" spans="2:8" ht="15" customHeight="1">
      <c r="B749" s="100"/>
      <c r="C749" s="100"/>
      <c r="D749" s="100"/>
      <c r="E749" s="100"/>
      <c r="F749" s="103" t="s">
        <v>568</v>
      </c>
      <c r="G749" s="103"/>
      <c r="H749" s="104">
        <v>105.44</v>
      </c>
    </row>
    <row r="750" spans="2:8" ht="15" customHeight="1">
      <c r="B750" s="100"/>
      <c r="C750" s="100"/>
      <c r="D750" s="100"/>
      <c r="E750" s="100"/>
      <c r="F750" s="103" t="s">
        <v>539</v>
      </c>
      <c r="G750" s="103"/>
      <c r="H750" s="104">
        <v>918.62199999999996</v>
      </c>
    </row>
    <row r="751" spans="2:8" ht="15" customHeight="1">
      <c r="B751" s="100"/>
      <c r="C751" s="100"/>
      <c r="D751" s="100"/>
      <c r="E751" s="100"/>
      <c r="F751" s="103" t="s">
        <v>569</v>
      </c>
      <c r="G751" s="103"/>
      <c r="H751" s="104">
        <v>1150.3499999999999</v>
      </c>
    </row>
    <row r="752" spans="2:8" ht="15" customHeight="1">
      <c r="B752" s="100"/>
      <c r="C752" s="100"/>
      <c r="D752" s="93"/>
      <c r="E752" s="93"/>
      <c r="F752" s="100"/>
      <c r="G752" s="115"/>
      <c r="H752" s="100"/>
    </row>
    <row r="753" spans="2:8" ht="15" customHeight="1">
      <c r="B753" s="87" t="s">
        <v>830</v>
      </c>
      <c r="C753" s="87"/>
      <c r="D753" s="87"/>
      <c r="E753" s="87"/>
      <c r="F753" s="87"/>
      <c r="G753" s="87"/>
      <c r="H753" s="87"/>
    </row>
    <row r="754" spans="2:8" ht="10" customHeight="1">
      <c r="B754" s="94" t="s">
        <v>549</v>
      </c>
      <c r="C754" s="94"/>
      <c r="D754" s="95" t="s">
        <v>11</v>
      </c>
      <c r="E754" s="95" t="s">
        <v>550</v>
      </c>
      <c r="F754" s="95" t="s">
        <v>551</v>
      </c>
      <c r="G754" s="113" t="s">
        <v>552</v>
      </c>
      <c r="H754" s="95" t="s">
        <v>553</v>
      </c>
    </row>
    <row r="755" spans="2:8" ht="27" customHeight="1">
      <c r="B755" s="96" t="s">
        <v>831</v>
      </c>
      <c r="C755" s="97" t="s">
        <v>832</v>
      </c>
      <c r="D755" s="96" t="s">
        <v>39</v>
      </c>
      <c r="E755" s="96" t="s">
        <v>833</v>
      </c>
      <c r="F755" s="98">
        <v>0.19800000000000001</v>
      </c>
      <c r="G755" s="114">
        <v>29.2</v>
      </c>
      <c r="H755" s="99">
        <v>5.78</v>
      </c>
    </row>
    <row r="756" spans="2:8" ht="15" customHeight="1">
      <c r="B756" s="96" t="s">
        <v>834</v>
      </c>
      <c r="C756" s="97" t="s">
        <v>835</v>
      </c>
      <c r="D756" s="96" t="s">
        <v>39</v>
      </c>
      <c r="E756" s="96" t="s">
        <v>97</v>
      </c>
      <c r="F756" s="98">
        <v>6.0000000000000001E-3</v>
      </c>
      <c r="G756" s="114">
        <v>12.8</v>
      </c>
      <c r="H756" s="99">
        <v>0.08</v>
      </c>
    </row>
    <row r="757" spans="2:8" ht="15" customHeight="1">
      <c r="B757" s="96" t="s">
        <v>836</v>
      </c>
      <c r="C757" s="97" t="s">
        <v>837</v>
      </c>
      <c r="D757" s="96" t="s">
        <v>39</v>
      </c>
      <c r="E757" s="96" t="s">
        <v>97</v>
      </c>
      <c r="F757" s="98">
        <v>1.1999999999999999E-3</v>
      </c>
      <c r="G757" s="114">
        <v>47.55</v>
      </c>
      <c r="H757" s="99">
        <v>0.06</v>
      </c>
    </row>
    <row r="758" spans="2:8" ht="15" customHeight="1">
      <c r="B758" s="96" t="s">
        <v>838</v>
      </c>
      <c r="C758" s="97" t="s">
        <v>839</v>
      </c>
      <c r="D758" s="96" t="s">
        <v>39</v>
      </c>
      <c r="E758" s="96" t="s">
        <v>97</v>
      </c>
      <c r="F758" s="98">
        <v>4.4999999999999998E-2</v>
      </c>
      <c r="G758" s="114">
        <v>94.89</v>
      </c>
      <c r="H758" s="99">
        <v>4.2699999999999996</v>
      </c>
    </row>
    <row r="759" spans="2:8" ht="20.149999999999999" customHeight="1">
      <c r="B759" s="96" t="s">
        <v>840</v>
      </c>
      <c r="C759" s="97" t="s">
        <v>841</v>
      </c>
      <c r="D759" s="96" t="s">
        <v>39</v>
      </c>
      <c r="E759" s="96" t="s">
        <v>154</v>
      </c>
      <c r="F759" s="98">
        <v>1.05</v>
      </c>
      <c r="G759" s="114">
        <v>14.73</v>
      </c>
      <c r="H759" s="99">
        <v>15.47</v>
      </c>
    </row>
    <row r="760" spans="2:8" ht="15" customHeight="1">
      <c r="B760" s="100"/>
      <c r="C760" s="100"/>
      <c r="D760" s="100"/>
      <c r="E760" s="100"/>
      <c r="F760" s="101" t="s">
        <v>556</v>
      </c>
      <c r="G760" s="101"/>
      <c r="H760" s="102">
        <v>25.66</v>
      </c>
    </row>
    <row r="761" spans="2:8" ht="15" customHeight="1">
      <c r="B761" s="94" t="s">
        <v>557</v>
      </c>
      <c r="C761" s="94"/>
      <c r="D761" s="95" t="s">
        <v>11</v>
      </c>
      <c r="E761" s="95" t="s">
        <v>550</v>
      </c>
      <c r="F761" s="95" t="s">
        <v>551</v>
      </c>
      <c r="G761" s="113" t="s">
        <v>552</v>
      </c>
      <c r="H761" s="95" t="s">
        <v>553</v>
      </c>
    </row>
    <row r="762" spans="2:8" ht="15" customHeight="1">
      <c r="B762" s="96" t="s">
        <v>560</v>
      </c>
      <c r="C762" s="97" t="s">
        <v>561</v>
      </c>
      <c r="D762" s="96" t="s">
        <v>39</v>
      </c>
      <c r="E762" s="96" t="s">
        <v>40</v>
      </c>
      <c r="F762" s="98">
        <v>0.20699999999999999</v>
      </c>
      <c r="G762" s="114">
        <v>11.78</v>
      </c>
      <c r="H762" s="99">
        <v>2.44</v>
      </c>
    </row>
    <row r="763" spans="2:8" ht="15" customHeight="1">
      <c r="B763" s="96" t="s">
        <v>842</v>
      </c>
      <c r="C763" s="97" t="s">
        <v>843</v>
      </c>
      <c r="D763" s="96" t="s">
        <v>39</v>
      </c>
      <c r="E763" s="96" t="s">
        <v>40</v>
      </c>
      <c r="F763" s="98">
        <v>0.112</v>
      </c>
      <c r="G763" s="114">
        <v>18.28</v>
      </c>
      <c r="H763" s="99">
        <v>2.0499999999999998</v>
      </c>
    </row>
    <row r="764" spans="2:8" ht="22" customHeight="1">
      <c r="B764" s="96" t="s">
        <v>844</v>
      </c>
      <c r="C764" s="97" t="s">
        <v>845</v>
      </c>
      <c r="D764" s="96" t="s">
        <v>39</v>
      </c>
      <c r="E764" s="96" t="s">
        <v>663</v>
      </c>
      <c r="F764" s="98">
        <v>1.32E-2</v>
      </c>
      <c r="G764" s="114">
        <v>13.16</v>
      </c>
      <c r="H764" s="99">
        <v>0.17</v>
      </c>
    </row>
    <row r="765" spans="2:8" ht="27.5" customHeight="1">
      <c r="B765" s="96" t="s">
        <v>846</v>
      </c>
      <c r="C765" s="97" t="s">
        <v>847</v>
      </c>
      <c r="D765" s="96" t="s">
        <v>39</v>
      </c>
      <c r="E765" s="96" t="s">
        <v>666</v>
      </c>
      <c r="F765" s="98">
        <v>1.83E-2</v>
      </c>
      <c r="G765" s="114">
        <v>12.34</v>
      </c>
      <c r="H765" s="99">
        <v>0.23</v>
      </c>
    </row>
    <row r="766" spans="2:8" ht="10" customHeight="1">
      <c r="B766" s="100"/>
      <c r="C766" s="100"/>
      <c r="D766" s="100"/>
      <c r="E766" s="100"/>
      <c r="F766" s="101" t="s">
        <v>562</v>
      </c>
      <c r="G766" s="101"/>
      <c r="H766" s="102">
        <v>4.8899999999999997</v>
      </c>
    </row>
    <row r="767" spans="2:8" ht="20.149999999999999" customHeight="1">
      <c r="B767" s="100"/>
      <c r="C767" s="100"/>
      <c r="D767" s="100"/>
      <c r="E767" s="100"/>
      <c r="F767" s="103" t="s">
        <v>563</v>
      </c>
      <c r="G767" s="103"/>
      <c r="H767" s="104">
        <v>30.49</v>
      </c>
    </row>
    <row r="768" spans="2:8" ht="15" customHeight="1">
      <c r="B768" s="100"/>
      <c r="C768" s="100"/>
      <c r="D768" s="100"/>
      <c r="E768" s="100"/>
      <c r="F768" s="103" t="s">
        <v>564</v>
      </c>
      <c r="G768" s="103"/>
      <c r="H768" s="104">
        <v>28.68</v>
      </c>
    </row>
    <row r="769" spans="2:8" ht="36" customHeight="1">
      <c r="B769" s="100"/>
      <c r="C769" s="100"/>
      <c r="D769" s="100"/>
      <c r="E769" s="100"/>
      <c r="F769" s="103" t="s">
        <v>565</v>
      </c>
      <c r="G769" s="103"/>
      <c r="H769" s="104">
        <v>1.81</v>
      </c>
    </row>
    <row r="770" spans="2:8" ht="15" customHeight="1">
      <c r="B770" s="100"/>
      <c r="C770" s="100"/>
      <c r="D770" s="100"/>
      <c r="E770" s="100"/>
      <c r="F770" s="103" t="s">
        <v>566</v>
      </c>
      <c r="G770" s="103"/>
      <c r="H770" s="104">
        <v>30.49</v>
      </c>
    </row>
    <row r="771" spans="2:8" ht="15" customHeight="1">
      <c r="B771" s="100"/>
      <c r="C771" s="100"/>
      <c r="D771" s="100"/>
      <c r="E771" s="100"/>
      <c r="F771" s="103" t="s">
        <v>567</v>
      </c>
      <c r="G771" s="103"/>
      <c r="H771" s="104">
        <v>7.6896000000000004</v>
      </c>
    </row>
    <row r="772" spans="2:8" ht="15" customHeight="1">
      <c r="B772" s="100"/>
      <c r="C772" s="100"/>
      <c r="D772" s="100"/>
      <c r="E772" s="100"/>
      <c r="F772" s="103" t="s">
        <v>568</v>
      </c>
      <c r="G772" s="103"/>
      <c r="H772" s="104">
        <v>38.18</v>
      </c>
    </row>
    <row r="773" spans="2:8" ht="15" customHeight="1">
      <c r="B773" s="100"/>
      <c r="C773" s="100"/>
      <c r="D773" s="100"/>
      <c r="E773" s="100"/>
      <c r="F773" s="103" t="s">
        <v>539</v>
      </c>
      <c r="G773" s="103"/>
      <c r="H773" s="104">
        <v>765.90880000000004</v>
      </c>
    </row>
    <row r="774" spans="2:8" ht="15" customHeight="1">
      <c r="B774" s="100"/>
      <c r="C774" s="100"/>
      <c r="D774" s="100"/>
      <c r="E774" s="100"/>
      <c r="F774" s="103" t="s">
        <v>569</v>
      </c>
      <c r="G774" s="103"/>
      <c r="H774" s="104">
        <v>959.08</v>
      </c>
    </row>
    <row r="775" spans="2:8" ht="15" customHeight="1">
      <c r="B775" s="100"/>
      <c r="C775" s="100"/>
      <c r="D775" s="93"/>
      <c r="E775" s="93"/>
      <c r="F775" s="100"/>
      <c r="G775" s="115"/>
      <c r="H775" s="100"/>
    </row>
    <row r="776" spans="2:8" ht="15" customHeight="1">
      <c r="B776" s="87" t="s">
        <v>848</v>
      </c>
      <c r="C776" s="87"/>
      <c r="D776" s="87"/>
      <c r="E776" s="87"/>
      <c r="F776" s="87"/>
      <c r="G776" s="87"/>
      <c r="H776" s="87"/>
    </row>
    <row r="777" spans="2:8" ht="15" customHeight="1">
      <c r="B777" s="94" t="s">
        <v>549</v>
      </c>
      <c r="C777" s="94"/>
      <c r="D777" s="95" t="s">
        <v>11</v>
      </c>
      <c r="E777" s="95" t="s">
        <v>550</v>
      </c>
      <c r="F777" s="95" t="s">
        <v>551</v>
      </c>
      <c r="G777" s="113" t="s">
        <v>552</v>
      </c>
      <c r="H777" s="95" t="s">
        <v>553</v>
      </c>
    </row>
    <row r="778" spans="2:8" ht="10" customHeight="1">
      <c r="B778" s="96" t="s">
        <v>831</v>
      </c>
      <c r="C778" s="97" t="s">
        <v>832</v>
      </c>
      <c r="D778" s="96" t="s">
        <v>39</v>
      </c>
      <c r="E778" s="96" t="s">
        <v>833</v>
      </c>
      <c r="F778" s="98">
        <v>0.161</v>
      </c>
      <c r="G778" s="114">
        <v>29.2</v>
      </c>
      <c r="H778" s="99">
        <v>4.7</v>
      </c>
    </row>
    <row r="779" spans="2:8" ht="20.149999999999999" customHeight="1">
      <c r="B779" s="96" t="s">
        <v>834</v>
      </c>
      <c r="C779" s="97" t="s">
        <v>835</v>
      </c>
      <c r="D779" s="96" t="s">
        <v>39</v>
      </c>
      <c r="E779" s="96" t="s">
        <v>97</v>
      </c>
      <c r="F779" s="98">
        <v>2.5000000000000001E-2</v>
      </c>
      <c r="G779" s="114">
        <v>12.8</v>
      </c>
      <c r="H779" s="99">
        <v>0.32</v>
      </c>
    </row>
    <row r="780" spans="2:8" ht="19.5" customHeight="1">
      <c r="B780" s="96" t="s">
        <v>836</v>
      </c>
      <c r="C780" s="97" t="s">
        <v>837</v>
      </c>
      <c r="D780" s="96" t="s">
        <v>39</v>
      </c>
      <c r="E780" s="96" t="s">
        <v>97</v>
      </c>
      <c r="F780" s="98">
        <v>4.8999999999999998E-3</v>
      </c>
      <c r="G780" s="114">
        <v>47.55</v>
      </c>
      <c r="H780" s="99">
        <v>0.23</v>
      </c>
    </row>
    <row r="781" spans="2:8" ht="20.149999999999999" customHeight="1">
      <c r="B781" s="96" t="s">
        <v>838</v>
      </c>
      <c r="C781" s="97" t="s">
        <v>839</v>
      </c>
      <c r="D781" s="96" t="s">
        <v>39</v>
      </c>
      <c r="E781" s="96" t="s">
        <v>97</v>
      </c>
      <c r="F781" s="98">
        <v>0.18</v>
      </c>
      <c r="G781" s="114">
        <v>94.89</v>
      </c>
      <c r="H781" s="99">
        <v>17.079999999999998</v>
      </c>
    </row>
    <row r="782" spans="2:8" ht="15" customHeight="1">
      <c r="B782" s="96" t="s">
        <v>849</v>
      </c>
      <c r="C782" s="97" t="s">
        <v>850</v>
      </c>
      <c r="D782" s="96" t="s">
        <v>39</v>
      </c>
      <c r="E782" s="96" t="s">
        <v>154</v>
      </c>
      <c r="F782" s="98">
        <v>1.05</v>
      </c>
      <c r="G782" s="114">
        <v>51.94</v>
      </c>
      <c r="H782" s="99">
        <v>54.54</v>
      </c>
    </row>
    <row r="783" spans="2:8" ht="15" customHeight="1">
      <c r="B783" s="100"/>
      <c r="C783" s="100"/>
      <c r="D783" s="100"/>
      <c r="E783" s="100"/>
      <c r="F783" s="101" t="s">
        <v>556</v>
      </c>
      <c r="G783" s="101"/>
      <c r="H783" s="102">
        <v>76.87</v>
      </c>
    </row>
    <row r="784" spans="2:8" ht="15" customHeight="1">
      <c r="B784" s="94" t="s">
        <v>557</v>
      </c>
      <c r="C784" s="94"/>
      <c r="D784" s="95" t="s">
        <v>11</v>
      </c>
      <c r="E784" s="95" t="s">
        <v>550</v>
      </c>
      <c r="F784" s="95" t="s">
        <v>551</v>
      </c>
      <c r="G784" s="113" t="s">
        <v>552</v>
      </c>
      <c r="H784" s="95" t="s">
        <v>553</v>
      </c>
    </row>
    <row r="785" spans="2:8" ht="20.149999999999999" customHeight="1">
      <c r="B785" s="96" t="s">
        <v>560</v>
      </c>
      <c r="C785" s="97" t="s">
        <v>561</v>
      </c>
      <c r="D785" s="96" t="s">
        <v>39</v>
      </c>
      <c r="E785" s="96" t="s">
        <v>40</v>
      </c>
      <c r="F785" s="98">
        <v>0.63300000000000001</v>
      </c>
      <c r="G785" s="114">
        <v>11.78</v>
      </c>
      <c r="H785" s="99">
        <v>7.46</v>
      </c>
    </row>
    <row r="786" spans="2:8" ht="15" customHeight="1">
      <c r="B786" s="96" t="s">
        <v>842</v>
      </c>
      <c r="C786" s="97" t="s">
        <v>843</v>
      </c>
      <c r="D786" s="96" t="s">
        <v>39</v>
      </c>
      <c r="E786" s="96" t="s">
        <v>40</v>
      </c>
      <c r="F786" s="98">
        <v>0.53900000000000003</v>
      </c>
      <c r="G786" s="114">
        <v>18.28</v>
      </c>
      <c r="H786" s="99">
        <v>9.85</v>
      </c>
    </row>
    <row r="787" spans="2:8" ht="15" customHeight="1">
      <c r="B787" s="96" t="s">
        <v>844</v>
      </c>
      <c r="C787" s="97" t="s">
        <v>845</v>
      </c>
      <c r="D787" s="96" t="s">
        <v>39</v>
      </c>
      <c r="E787" s="96" t="s">
        <v>663</v>
      </c>
      <c r="F787" s="98">
        <v>1.32E-2</v>
      </c>
      <c r="G787" s="114">
        <v>13.16</v>
      </c>
      <c r="H787" s="99">
        <v>0.17</v>
      </c>
    </row>
    <row r="788" spans="2:8" ht="15" customHeight="1">
      <c r="B788" s="96" t="s">
        <v>846</v>
      </c>
      <c r="C788" s="97" t="s">
        <v>847</v>
      </c>
      <c r="D788" s="96" t="s">
        <v>39</v>
      </c>
      <c r="E788" s="96" t="s">
        <v>666</v>
      </c>
      <c r="F788" s="98">
        <v>1.83E-2</v>
      </c>
      <c r="G788" s="114">
        <v>12.34</v>
      </c>
      <c r="H788" s="99">
        <v>0.23</v>
      </c>
    </row>
    <row r="789" spans="2:8" ht="15" customHeight="1">
      <c r="B789" s="100"/>
      <c r="C789" s="100"/>
      <c r="D789" s="100"/>
      <c r="E789" s="100"/>
      <c r="F789" s="101" t="s">
        <v>562</v>
      </c>
      <c r="G789" s="101"/>
      <c r="H789" s="102">
        <v>17.71</v>
      </c>
    </row>
    <row r="790" spans="2:8" ht="15" customHeight="1">
      <c r="B790" s="100"/>
      <c r="C790" s="100"/>
      <c r="D790" s="100"/>
      <c r="E790" s="100"/>
      <c r="F790" s="103" t="s">
        <v>563</v>
      </c>
      <c r="G790" s="103"/>
      <c r="H790" s="104">
        <v>94.55</v>
      </c>
    </row>
    <row r="791" spans="2:8" ht="15" customHeight="1">
      <c r="B791" s="100"/>
      <c r="C791" s="100"/>
      <c r="D791" s="100"/>
      <c r="E791" s="100"/>
      <c r="F791" s="103" t="s">
        <v>564</v>
      </c>
      <c r="G791" s="103"/>
      <c r="H791" s="104">
        <v>87.76</v>
      </c>
    </row>
    <row r="792" spans="2:8" ht="15" customHeight="1">
      <c r="B792" s="100"/>
      <c r="C792" s="100"/>
      <c r="D792" s="100"/>
      <c r="E792" s="100"/>
      <c r="F792" s="103" t="s">
        <v>565</v>
      </c>
      <c r="G792" s="103"/>
      <c r="H792" s="104">
        <v>6.79</v>
      </c>
    </row>
    <row r="793" spans="2:8" ht="10" customHeight="1">
      <c r="B793" s="100"/>
      <c r="C793" s="100"/>
      <c r="D793" s="100"/>
      <c r="E793" s="100"/>
      <c r="F793" s="103" t="s">
        <v>566</v>
      </c>
      <c r="G793" s="103"/>
      <c r="H793" s="104">
        <v>94.55</v>
      </c>
    </row>
    <row r="794" spans="2:8" ht="20.149999999999999" customHeight="1">
      <c r="B794" s="100"/>
      <c r="C794" s="100"/>
      <c r="D794" s="100"/>
      <c r="E794" s="100"/>
      <c r="F794" s="103" t="s">
        <v>567</v>
      </c>
      <c r="G794" s="103"/>
      <c r="H794" s="104">
        <v>23.845500000000001</v>
      </c>
    </row>
    <row r="795" spans="2:8" ht="15" customHeight="1">
      <c r="B795" s="100"/>
      <c r="C795" s="100"/>
      <c r="D795" s="100"/>
      <c r="E795" s="100"/>
      <c r="F795" s="103" t="s">
        <v>568</v>
      </c>
      <c r="G795" s="103"/>
      <c r="H795" s="104">
        <v>118.4</v>
      </c>
    </row>
    <row r="796" spans="2:8" ht="15" customHeight="1">
      <c r="B796" s="100"/>
      <c r="C796" s="100"/>
      <c r="D796" s="100"/>
      <c r="E796" s="100"/>
      <c r="F796" s="103" t="s">
        <v>539</v>
      </c>
      <c r="G796" s="103"/>
      <c r="H796" s="104">
        <v>3753.6350000000002</v>
      </c>
    </row>
    <row r="797" spans="2:8" ht="15" customHeight="1">
      <c r="B797" s="100"/>
      <c r="C797" s="100"/>
      <c r="D797" s="100"/>
      <c r="E797" s="100"/>
      <c r="F797" s="103" t="s">
        <v>569</v>
      </c>
      <c r="G797" s="103"/>
      <c r="H797" s="104">
        <v>4700.4799999999996</v>
      </c>
    </row>
    <row r="798" spans="2:8" ht="15" customHeight="1">
      <c r="B798" s="100"/>
      <c r="C798" s="100"/>
      <c r="D798" s="93"/>
      <c r="E798" s="93"/>
      <c r="F798" s="100"/>
      <c r="G798" s="115"/>
      <c r="H798" s="100"/>
    </row>
    <row r="799" spans="2:8" ht="15" customHeight="1">
      <c r="B799" s="87" t="s">
        <v>851</v>
      </c>
      <c r="C799" s="87"/>
      <c r="D799" s="87"/>
      <c r="E799" s="87"/>
      <c r="F799" s="87"/>
      <c r="G799" s="87"/>
      <c r="H799" s="87"/>
    </row>
    <row r="800" spans="2:8" ht="15" customHeight="1">
      <c r="B800" s="94" t="s">
        <v>549</v>
      </c>
      <c r="C800" s="94"/>
      <c r="D800" s="95" t="s">
        <v>11</v>
      </c>
      <c r="E800" s="95" t="s">
        <v>550</v>
      </c>
      <c r="F800" s="95" t="s">
        <v>551</v>
      </c>
      <c r="G800" s="113" t="s">
        <v>552</v>
      </c>
      <c r="H800" s="95" t="s">
        <v>553</v>
      </c>
    </row>
    <row r="801" spans="2:9" ht="15" customHeight="1">
      <c r="B801" s="96" t="s">
        <v>852</v>
      </c>
      <c r="C801" s="97" t="s">
        <v>853</v>
      </c>
      <c r="D801" s="96" t="s">
        <v>39</v>
      </c>
      <c r="E801" s="96" t="s">
        <v>28</v>
      </c>
      <c r="F801" s="98">
        <v>0.1</v>
      </c>
      <c r="G801" s="114">
        <v>0.42</v>
      </c>
      <c r="H801" s="99">
        <f>ROUND(F801*G801,2)</f>
        <v>0.04</v>
      </c>
    </row>
    <row r="802" spans="2:9" ht="15" customHeight="1">
      <c r="B802" s="96" t="s">
        <v>854</v>
      </c>
      <c r="C802" s="97" t="s">
        <v>855</v>
      </c>
      <c r="D802" s="96" t="s">
        <v>39</v>
      </c>
      <c r="E802" s="96" t="s">
        <v>856</v>
      </c>
      <c r="F802" s="98">
        <v>0.24399999999999999</v>
      </c>
      <c r="G802" s="114">
        <v>19.23</v>
      </c>
      <c r="H802" s="99">
        <f>ROUND(F802*G802,2)</f>
        <v>4.6900000000000004</v>
      </c>
    </row>
    <row r="803" spans="2:9" ht="15" customHeight="1">
      <c r="B803" s="100"/>
      <c r="C803" s="100"/>
      <c r="D803" s="100"/>
      <c r="E803" s="100"/>
      <c r="F803" s="101" t="s">
        <v>556</v>
      </c>
      <c r="G803" s="101"/>
      <c r="H803" s="102">
        <f>SUM(H801:H802)</f>
        <v>4.7300000000000004</v>
      </c>
    </row>
    <row r="804" spans="2:9" ht="19.5" customHeight="1">
      <c r="B804" s="94" t="s">
        <v>557</v>
      </c>
      <c r="C804" s="94"/>
      <c r="D804" s="95" t="s">
        <v>11</v>
      </c>
      <c r="E804" s="95" t="s">
        <v>550</v>
      </c>
      <c r="F804" s="95" t="s">
        <v>551</v>
      </c>
      <c r="G804" s="113" t="s">
        <v>552</v>
      </c>
      <c r="H804" s="95" t="s">
        <v>553</v>
      </c>
    </row>
    <row r="805" spans="2:9" ht="15" customHeight="1">
      <c r="B805" s="96" t="s">
        <v>632</v>
      </c>
      <c r="C805" s="97" t="s">
        <v>633</v>
      </c>
      <c r="D805" s="96" t="s">
        <v>39</v>
      </c>
      <c r="E805" s="96" t="s">
        <v>40</v>
      </c>
      <c r="F805" s="98">
        <v>0.27100000000000002</v>
      </c>
      <c r="G805" s="114">
        <v>16.940000000000001</v>
      </c>
      <c r="H805" s="99">
        <f t="shared" ref="H805:H806" si="10">ROUND(F805*G805,2)</f>
        <v>4.59</v>
      </c>
    </row>
    <row r="806" spans="2:9" ht="15" customHeight="1">
      <c r="B806" s="96" t="s">
        <v>560</v>
      </c>
      <c r="C806" s="97" t="s">
        <v>561</v>
      </c>
      <c r="D806" s="96" t="s">
        <v>39</v>
      </c>
      <c r="E806" s="96" t="s">
        <v>40</v>
      </c>
      <c r="F806" s="98">
        <v>0.14299999999999999</v>
      </c>
      <c r="G806" s="114">
        <v>11.78</v>
      </c>
      <c r="H806" s="99">
        <f t="shared" si="10"/>
        <v>1.68</v>
      </c>
    </row>
    <row r="807" spans="2:9" ht="10" customHeight="1">
      <c r="B807" s="100"/>
      <c r="C807" s="100"/>
      <c r="D807" s="100"/>
      <c r="E807" s="100"/>
      <c r="F807" s="101" t="s">
        <v>562</v>
      </c>
      <c r="G807" s="101"/>
      <c r="H807" s="102">
        <f>SUM(H805:H806)</f>
        <v>6.27</v>
      </c>
    </row>
    <row r="808" spans="2:9" ht="20.149999999999999" customHeight="1">
      <c r="B808" s="100"/>
      <c r="C808" s="100"/>
      <c r="D808" s="100"/>
      <c r="E808" s="100"/>
      <c r="F808" s="103" t="s">
        <v>563</v>
      </c>
      <c r="G808" s="103"/>
      <c r="H808" s="104">
        <f>H807+H803</f>
        <v>11</v>
      </c>
    </row>
    <row r="809" spans="2:9" ht="15" customHeight="1">
      <c r="B809" s="100"/>
      <c r="C809" s="100"/>
      <c r="D809" s="100"/>
      <c r="E809" s="100"/>
      <c r="F809" s="103" t="s">
        <v>564</v>
      </c>
      <c r="G809" s="103"/>
      <c r="H809" s="104">
        <f>H808-H810</f>
        <v>8.7296329999999998</v>
      </c>
    </row>
    <row r="810" spans="2:9" ht="20.149999999999999" customHeight="1">
      <c r="B810" s="100"/>
      <c r="C810" s="100"/>
      <c r="D810" s="100"/>
      <c r="E810" s="100"/>
      <c r="F810" s="103" t="s">
        <v>565</v>
      </c>
      <c r="G810" s="103"/>
      <c r="H810" s="104">
        <f>I810*H807</f>
        <v>2.2703669999999998</v>
      </c>
      <c r="I810" s="106">
        <v>0.36209999999999998</v>
      </c>
    </row>
    <row r="811" spans="2:9" ht="15" customHeight="1">
      <c r="B811" s="100"/>
      <c r="C811" s="100"/>
      <c r="D811" s="100"/>
      <c r="E811" s="100"/>
      <c r="F811" s="103" t="s">
        <v>566</v>
      </c>
      <c r="G811" s="103"/>
      <c r="H811" s="104">
        <f>SUM(H809:H810)</f>
        <v>11</v>
      </c>
    </row>
    <row r="812" spans="2:9" ht="15" customHeight="1">
      <c r="B812" s="100"/>
      <c r="C812" s="100"/>
      <c r="D812" s="100"/>
      <c r="E812" s="100"/>
      <c r="F812" s="103" t="s">
        <v>567</v>
      </c>
      <c r="G812" s="103"/>
      <c r="H812" s="104">
        <f>H811*$H$9</f>
        <v>2.7741999999999996</v>
      </c>
    </row>
    <row r="813" spans="2:9" ht="15" customHeight="1">
      <c r="B813" s="100"/>
      <c r="C813" s="100"/>
      <c r="D813" s="100"/>
      <c r="E813" s="100"/>
      <c r="F813" s="103" t="s">
        <v>568</v>
      </c>
      <c r="G813" s="103"/>
      <c r="H813" s="104">
        <f>SUM(H811:H812)</f>
        <v>13.7742</v>
      </c>
    </row>
    <row r="814" spans="2:9" ht="15" customHeight="1">
      <c r="B814" s="100"/>
      <c r="C814" s="100"/>
      <c r="D814" s="100"/>
      <c r="E814" s="100"/>
      <c r="F814" s="103" t="s">
        <v>539</v>
      </c>
      <c r="G814" s="103"/>
      <c r="H814" s="104">
        <f>H811*479</f>
        <v>5269</v>
      </c>
    </row>
    <row r="815" spans="2:9" ht="15" customHeight="1">
      <c r="B815" s="100"/>
      <c r="C815" s="100"/>
      <c r="D815" s="100"/>
      <c r="E815" s="100"/>
      <c r="F815" s="103" t="s">
        <v>569</v>
      </c>
      <c r="G815" s="103"/>
      <c r="H815" s="104">
        <f>H813*479</f>
        <v>6597.8418000000001</v>
      </c>
    </row>
    <row r="816" spans="2:9" ht="15" customHeight="1">
      <c r="B816" s="100"/>
      <c r="C816" s="100"/>
      <c r="D816" s="93"/>
      <c r="E816" s="93"/>
      <c r="F816" s="100"/>
      <c r="G816" s="115"/>
      <c r="H816" s="100"/>
    </row>
    <row r="817" spans="2:9" ht="15" customHeight="1">
      <c r="B817" s="87" t="s">
        <v>857</v>
      </c>
      <c r="C817" s="87"/>
      <c r="D817" s="87"/>
      <c r="E817" s="87"/>
      <c r="F817" s="87"/>
      <c r="G817" s="87"/>
      <c r="H817" s="87"/>
    </row>
    <row r="818" spans="2:9" ht="21" customHeight="1">
      <c r="B818" s="94" t="s">
        <v>794</v>
      </c>
      <c r="C818" s="94"/>
      <c r="D818" s="94"/>
      <c r="E818" s="95" t="s">
        <v>550</v>
      </c>
      <c r="F818" s="95" t="s">
        <v>795</v>
      </c>
      <c r="G818" s="113" t="s">
        <v>796</v>
      </c>
      <c r="H818" s="95" t="s">
        <v>797</v>
      </c>
    </row>
    <row r="819" spans="2:9" ht="15" customHeight="1">
      <c r="B819" s="107" t="s">
        <v>858</v>
      </c>
      <c r="C819" s="108" t="s">
        <v>859</v>
      </c>
      <c r="D819" s="108"/>
      <c r="E819" s="107" t="s">
        <v>628</v>
      </c>
      <c r="F819" s="109">
        <v>0.33</v>
      </c>
      <c r="G819" s="116">
        <v>18.27</v>
      </c>
      <c r="H819" s="99">
        <f>ROUND(F819*G819,2)</f>
        <v>6.03</v>
      </c>
    </row>
    <row r="820" spans="2:9" ht="15" customHeight="1">
      <c r="B820" s="100"/>
      <c r="C820" s="100"/>
      <c r="D820" s="100"/>
      <c r="E820" s="100"/>
      <c r="F820" s="103" t="s">
        <v>806</v>
      </c>
      <c r="G820" s="103"/>
      <c r="H820" s="102">
        <f>SUM(H819)</f>
        <v>6.03</v>
      </c>
    </row>
    <row r="821" spans="2:9" ht="15" customHeight="1">
      <c r="B821" s="94" t="s">
        <v>807</v>
      </c>
      <c r="C821" s="94"/>
      <c r="D821" s="94"/>
      <c r="E821" s="95" t="s">
        <v>550</v>
      </c>
      <c r="F821" s="95" t="s">
        <v>795</v>
      </c>
      <c r="G821" s="113" t="s">
        <v>552</v>
      </c>
      <c r="H821" s="95" t="s">
        <v>553</v>
      </c>
    </row>
    <row r="822" spans="2:9" ht="14" customHeight="1">
      <c r="B822" s="107" t="s">
        <v>632</v>
      </c>
      <c r="C822" s="108" t="s">
        <v>633</v>
      </c>
      <c r="D822" s="108"/>
      <c r="E822" s="107" t="s">
        <v>40</v>
      </c>
      <c r="F822" s="110">
        <v>0.187</v>
      </c>
      <c r="G822" s="116">
        <v>16.940000000000001</v>
      </c>
      <c r="H822" s="99">
        <f t="shared" ref="H822:H823" si="11">ROUND(F822*G822,2)</f>
        <v>3.17</v>
      </c>
    </row>
    <row r="823" spans="2:9" ht="20.149999999999999" customHeight="1">
      <c r="B823" s="107" t="s">
        <v>560</v>
      </c>
      <c r="C823" s="108" t="s">
        <v>561</v>
      </c>
      <c r="D823" s="108"/>
      <c r="E823" s="107" t="s">
        <v>40</v>
      </c>
      <c r="F823" s="110">
        <v>6.9000000000000006E-2</v>
      </c>
      <c r="G823" s="116">
        <v>11.78</v>
      </c>
      <c r="H823" s="99">
        <f t="shared" si="11"/>
        <v>0.81</v>
      </c>
    </row>
    <row r="824" spans="2:9" ht="13.5" customHeight="1">
      <c r="B824" s="100"/>
      <c r="C824" s="100"/>
      <c r="D824" s="100"/>
      <c r="E824" s="100"/>
      <c r="F824" s="103" t="s">
        <v>808</v>
      </c>
      <c r="G824" s="103"/>
      <c r="H824" s="102">
        <f>SUM(H822:H823)</f>
        <v>3.98</v>
      </c>
    </row>
    <row r="825" spans="2:9" ht="13.5" customHeight="1">
      <c r="B825" s="100"/>
      <c r="C825" s="100"/>
      <c r="D825" s="100"/>
      <c r="E825" s="100"/>
      <c r="F825" s="103" t="s">
        <v>809</v>
      </c>
      <c r="G825" s="103"/>
      <c r="H825" s="104">
        <f>H824+H820</f>
        <v>10.01</v>
      </c>
    </row>
    <row r="826" spans="2:9" ht="13.5" customHeight="1">
      <c r="B826" s="100"/>
      <c r="C826" s="100"/>
      <c r="D826" s="100"/>
      <c r="E826" s="100"/>
      <c r="F826" s="103" t="s">
        <v>563</v>
      </c>
      <c r="G826" s="103"/>
      <c r="H826" s="104">
        <f>H825-H827</f>
        <v>8.5688420000000001</v>
      </c>
    </row>
    <row r="827" spans="2:9" ht="13.5" customHeight="1">
      <c r="B827" s="100"/>
      <c r="C827" s="100"/>
      <c r="D827" s="100"/>
      <c r="E827" s="100"/>
      <c r="F827" s="103" t="s">
        <v>564</v>
      </c>
      <c r="G827" s="103"/>
      <c r="H827" s="104">
        <f>I827*H824</f>
        <v>1.4411579999999999</v>
      </c>
      <c r="I827" s="106">
        <v>0.36209999999999998</v>
      </c>
    </row>
    <row r="828" spans="2:9" ht="13.5" customHeight="1">
      <c r="B828" s="100"/>
      <c r="C828" s="100"/>
      <c r="D828" s="100"/>
      <c r="E828" s="100"/>
      <c r="F828" s="103" t="s">
        <v>565</v>
      </c>
      <c r="G828" s="103"/>
      <c r="H828" s="104">
        <f>SUM(H826:H827)</f>
        <v>10.01</v>
      </c>
    </row>
    <row r="829" spans="2:9" ht="13.5" customHeight="1">
      <c r="B829" s="100"/>
      <c r="C829" s="100"/>
      <c r="D829" s="100"/>
      <c r="E829" s="100"/>
      <c r="F829" s="103" t="s">
        <v>566</v>
      </c>
      <c r="G829" s="103"/>
      <c r="H829" s="104">
        <f>H828*$H$9</f>
        <v>2.5245219999999997</v>
      </c>
    </row>
    <row r="830" spans="2:9" ht="13.5" customHeight="1">
      <c r="B830" s="100"/>
      <c r="C830" s="100"/>
      <c r="D830" s="100"/>
      <c r="E830" s="100"/>
      <c r="F830" s="103" t="s">
        <v>567</v>
      </c>
      <c r="G830" s="103"/>
      <c r="H830" s="104">
        <f>SUM(H828:H829)</f>
        <v>12.534521999999999</v>
      </c>
    </row>
    <row r="831" spans="2:9" ht="13.5" customHeight="1">
      <c r="B831" s="100"/>
      <c r="C831" s="100"/>
      <c r="D831" s="100"/>
      <c r="E831" s="100"/>
      <c r="F831" s="103" t="s">
        <v>568</v>
      </c>
      <c r="G831" s="103"/>
      <c r="H831" s="104">
        <f>H828*479</f>
        <v>4794.79</v>
      </c>
    </row>
    <row r="832" spans="2:9" ht="13.5" customHeight="1">
      <c r="B832" s="100"/>
      <c r="C832" s="100"/>
      <c r="D832" s="100"/>
      <c r="E832" s="100"/>
      <c r="F832" s="103" t="s">
        <v>539</v>
      </c>
      <c r="G832" s="103"/>
      <c r="H832" s="104">
        <f>H830*479</f>
        <v>6004.0360379999993</v>
      </c>
    </row>
    <row r="833" spans="2:8" ht="13.5" customHeight="1">
      <c r="B833" s="100"/>
      <c r="C833" s="100"/>
      <c r="D833" s="100"/>
      <c r="E833" s="100"/>
      <c r="F833" s="103" t="s">
        <v>569</v>
      </c>
      <c r="G833" s="103"/>
      <c r="H833" s="104">
        <v>8377.7099999999991</v>
      </c>
    </row>
    <row r="834" spans="2:8" ht="15" customHeight="1">
      <c r="B834" s="100"/>
      <c r="C834" s="100"/>
      <c r="D834" s="93"/>
      <c r="E834" s="93"/>
      <c r="F834" s="100"/>
      <c r="G834" s="115"/>
      <c r="H834" s="100"/>
    </row>
    <row r="835" spans="2:8" ht="20" customHeight="1">
      <c r="B835" s="87" t="s">
        <v>860</v>
      </c>
      <c r="C835" s="87"/>
      <c r="D835" s="87"/>
      <c r="E835" s="87"/>
      <c r="F835" s="87"/>
      <c r="G835" s="87"/>
      <c r="H835" s="87"/>
    </row>
    <row r="836" spans="2:8" ht="15" customHeight="1">
      <c r="B836" s="94" t="s">
        <v>549</v>
      </c>
      <c r="C836" s="94"/>
      <c r="D836" s="95" t="s">
        <v>11</v>
      </c>
      <c r="E836" s="95" t="s">
        <v>550</v>
      </c>
      <c r="F836" s="95" t="s">
        <v>551</v>
      </c>
      <c r="G836" s="113" t="s">
        <v>552</v>
      </c>
      <c r="H836" s="95" t="s">
        <v>553</v>
      </c>
    </row>
    <row r="837" spans="2:8" ht="10" customHeight="1">
      <c r="B837" s="96" t="s">
        <v>626</v>
      </c>
      <c r="C837" s="97" t="s">
        <v>627</v>
      </c>
      <c r="D837" s="96" t="s">
        <v>39</v>
      </c>
      <c r="E837" s="96" t="s">
        <v>628</v>
      </c>
      <c r="F837" s="98">
        <v>2.5499999999999998E-2</v>
      </c>
      <c r="G837" s="114">
        <v>12.4</v>
      </c>
      <c r="H837" s="99">
        <v>0.32</v>
      </c>
    </row>
    <row r="838" spans="2:8" ht="20.149999999999999" customHeight="1">
      <c r="B838" s="96" t="s">
        <v>861</v>
      </c>
      <c r="C838" s="97" t="s">
        <v>862</v>
      </c>
      <c r="D838" s="96" t="s">
        <v>39</v>
      </c>
      <c r="E838" s="96" t="s">
        <v>628</v>
      </c>
      <c r="F838" s="98">
        <v>0.25490000000000002</v>
      </c>
      <c r="G838" s="114">
        <v>25.21</v>
      </c>
      <c r="H838" s="99">
        <v>6.43</v>
      </c>
    </row>
    <row r="839" spans="2:8" ht="15" customHeight="1">
      <c r="B839" s="100"/>
      <c r="C839" s="100"/>
      <c r="D839" s="100"/>
      <c r="E839" s="100"/>
      <c r="F839" s="101" t="s">
        <v>556</v>
      </c>
      <c r="G839" s="101"/>
      <c r="H839" s="102">
        <v>6.75</v>
      </c>
    </row>
    <row r="840" spans="2:8" ht="28" customHeight="1">
      <c r="B840" s="94" t="s">
        <v>557</v>
      </c>
      <c r="C840" s="94"/>
      <c r="D840" s="95" t="s">
        <v>11</v>
      </c>
      <c r="E840" s="95" t="s">
        <v>550</v>
      </c>
      <c r="F840" s="95" t="s">
        <v>551</v>
      </c>
      <c r="G840" s="113" t="s">
        <v>552</v>
      </c>
      <c r="H840" s="95" t="s">
        <v>553</v>
      </c>
    </row>
    <row r="841" spans="2:8" ht="15" customHeight="1">
      <c r="B841" s="96" t="s">
        <v>632</v>
      </c>
      <c r="C841" s="97" t="s">
        <v>633</v>
      </c>
      <c r="D841" s="96" t="s">
        <v>39</v>
      </c>
      <c r="E841" s="96" t="s">
        <v>40</v>
      </c>
      <c r="F841" s="98">
        <v>1.3559000000000001</v>
      </c>
      <c r="G841" s="114">
        <v>16.940000000000001</v>
      </c>
      <c r="H841" s="99">
        <v>22.97</v>
      </c>
    </row>
    <row r="842" spans="2:8" ht="14.5" customHeight="1">
      <c r="B842" s="100"/>
      <c r="C842" s="100"/>
      <c r="D842" s="100"/>
      <c r="E842" s="100"/>
      <c r="F842" s="101" t="s">
        <v>562</v>
      </c>
      <c r="G842" s="101"/>
      <c r="H842" s="102">
        <v>22.97</v>
      </c>
    </row>
    <row r="843" spans="2:8" ht="14.5" customHeight="1">
      <c r="B843" s="100"/>
      <c r="C843" s="100"/>
      <c r="D843" s="100"/>
      <c r="E843" s="100"/>
      <c r="F843" s="103" t="s">
        <v>563</v>
      </c>
      <c r="G843" s="103"/>
      <c r="H843" s="104">
        <v>29.69</v>
      </c>
    </row>
    <row r="844" spans="2:8" ht="14.5" customHeight="1">
      <c r="B844" s="100"/>
      <c r="C844" s="100"/>
      <c r="D844" s="100"/>
      <c r="E844" s="100"/>
      <c r="F844" s="103" t="s">
        <v>564</v>
      </c>
      <c r="G844" s="103"/>
      <c r="H844" s="104">
        <v>21.41</v>
      </c>
    </row>
    <row r="845" spans="2:8" ht="14.5" customHeight="1">
      <c r="B845" s="100"/>
      <c r="C845" s="100"/>
      <c r="D845" s="100"/>
      <c r="E845" s="100"/>
      <c r="F845" s="103" t="s">
        <v>565</v>
      </c>
      <c r="G845" s="103"/>
      <c r="H845" s="104">
        <v>8.2799999999999994</v>
      </c>
    </row>
    <row r="846" spans="2:8" ht="14.5" customHeight="1">
      <c r="B846" s="100"/>
      <c r="C846" s="100"/>
      <c r="D846" s="100"/>
      <c r="E846" s="100"/>
      <c r="F846" s="103" t="s">
        <v>566</v>
      </c>
      <c r="G846" s="103"/>
      <c r="H846" s="104">
        <v>29.69</v>
      </c>
    </row>
    <row r="847" spans="2:8" ht="14.5" customHeight="1">
      <c r="B847" s="100"/>
      <c r="C847" s="100"/>
      <c r="D847" s="100"/>
      <c r="E847" s="100"/>
      <c r="F847" s="103" t="s">
        <v>567</v>
      </c>
      <c r="G847" s="103"/>
      <c r="H847" s="104">
        <v>7.4878</v>
      </c>
    </row>
    <row r="848" spans="2:8" ht="14.5" customHeight="1">
      <c r="B848" s="100"/>
      <c r="C848" s="100"/>
      <c r="D848" s="100"/>
      <c r="E848" s="100"/>
      <c r="F848" s="103" t="s">
        <v>568</v>
      </c>
      <c r="G848" s="103"/>
      <c r="H848" s="104">
        <v>37.18</v>
      </c>
    </row>
    <row r="849" spans="2:8" ht="14.5" customHeight="1">
      <c r="B849" s="100"/>
      <c r="C849" s="100"/>
      <c r="D849" s="100"/>
      <c r="E849" s="100"/>
      <c r="F849" s="103" t="s">
        <v>539</v>
      </c>
      <c r="G849" s="103"/>
      <c r="H849" s="104">
        <v>3147.14</v>
      </c>
    </row>
    <row r="850" spans="2:8" ht="14.5" customHeight="1">
      <c r="B850" s="100"/>
      <c r="C850" s="100"/>
      <c r="D850" s="100"/>
      <c r="E850" s="100"/>
      <c r="F850" s="103" t="s">
        <v>569</v>
      </c>
      <c r="G850" s="103"/>
      <c r="H850" s="104">
        <v>3941.08</v>
      </c>
    </row>
    <row r="851" spans="2:8" ht="15" customHeight="1">
      <c r="B851" s="100"/>
      <c r="C851" s="100"/>
      <c r="D851" s="93"/>
      <c r="E851" s="93"/>
      <c r="F851" s="100"/>
      <c r="G851" s="115"/>
      <c r="H851" s="100"/>
    </row>
    <row r="852" spans="2:8" ht="15" customHeight="1">
      <c r="B852" s="87" t="s">
        <v>863</v>
      </c>
      <c r="C852" s="87"/>
      <c r="D852" s="87"/>
      <c r="E852" s="87"/>
      <c r="F852" s="87"/>
      <c r="G852" s="87"/>
      <c r="H852" s="87"/>
    </row>
    <row r="853" spans="2:8" ht="10" customHeight="1">
      <c r="B853" s="94" t="s">
        <v>549</v>
      </c>
      <c r="C853" s="94"/>
      <c r="D853" s="95" t="s">
        <v>11</v>
      </c>
      <c r="E853" s="95" t="s">
        <v>550</v>
      </c>
      <c r="F853" s="95" t="s">
        <v>551</v>
      </c>
      <c r="G853" s="113" t="s">
        <v>552</v>
      </c>
      <c r="H853" s="95" t="s">
        <v>553</v>
      </c>
    </row>
    <row r="854" spans="2:8" ht="20.149999999999999" customHeight="1">
      <c r="B854" s="96" t="s">
        <v>864</v>
      </c>
      <c r="C854" s="97" t="s">
        <v>865</v>
      </c>
      <c r="D854" s="96" t="s">
        <v>39</v>
      </c>
      <c r="E854" s="96" t="s">
        <v>28</v>
      </c>
      <c r="F854" s="98">
        <v>1</v>
      </c>
      <c r="G854" s="114">
        <v>1.33</v>
      </c>
      <c r="H854" s="99">
        <v>1.33</v>
      </c>
    </row>
    <row r="855" spans="2:8" ht="15" customHeight="1">
      <c r="B855" s="100"/>
      <c r="C855" s="100"/>
      <c r="D855" s="100"/>
      <c r="E855" s="100"/>
      <c r="F855" s="101" t="s">
        <v>556</v>
      </c>
      <c r="G855" s="101"/>
      <c r="H855" s="102">
        <v>1.33</v>
      </c>
    </row>
    <row r="856" spans="2:8" ht="15" customHeight="1">
      <c r="B856" s="94" t="s">
        <v>557</v>
      </c>
      <c r="C856" s="94"/>
      <c r="D856" s="95" t="s">
        <v>11</v>
      </c>
      <c r="E856" s="95" t="s">
        <v>550</v>
      </c>
      <c r="F856" s="95" t="s">
        <v>551</v>
      </c>
      <c r="G856" s="113" t="s">
        <v>552</v>
      </c>
      <c r="H856" s="95" t="s">
        <v>553</v>
      </c>
    </row>
    <row r="857" spans="2:8" ht="15" customHeight="1">
      <c r="B857" s="96" t="s">
        <v>866</v>
      </c>
      <c r="C857" s="97" t="s">
        <v>867</v>
      </c>
      <c r="D857" s="96" t="s">
        <v>39</v>
      </c>
      <c r="E857" s="96" t="s">
        <v>40</v>
      </c>
      <c r="F857" s="98">
        <v>0.247</v>
      </c>
      <c r="G857" s="114">
        <v>11.94</v>
      </c>
      <c r="H857" s="99">
        <v>2.95</v>
      </c>
    </row>
    <row r="858" spans="2:8" ht="15" customHeight="1">
      <c r="B858" s="96" t="s">
        <v>868</v>
      </c>
      <c r="C858" s="97" t="s">
        <v>869</v>
      </c>
      <c r="D858" s="96" t="s">
        <v>39</v>
      </c>
      <c r="E858" s="96" t="s">
        <v>40</v>
      </c>
      <c r="F858" s="98">
        <v>0.247</v>
      </c>
      <c r="G858" s="114">
        <v>16</v>
      </c>
      <c r="H858" s="99">
        <v>3.95</v>
      </c>
    </row>
    <row r="859" spans="2:8" ht="26.5" customHeight="1">
      <c r="B859" s="96" t="s">
        <v>870</v>
      </c>
      <c r="C859" s="97" t="s">
        <v>871</v>
      </c>
      <c r="D859" s="96" t="s">
        <v>39</v>
      </c>
      <c r="E859" s="96" t="s">
        <v>73</v>
      </c>
      <c r="F859" s="98">
        <v>8.9999999999999998E-4</v>
      </c>
      <c r="G859" s="114">
        <v>456.11</v>
      </c>
      <c r="H859" s="99">
        <v>0.41</v>
      </c>
    </row>
    <row r="860" spans="2:8" ht="15" customHeight="1">
      <c r="B860" s="100"/>
      <c r="C860" s="100"/>
      <c r="D860" s="100"/>
      <c r="E860" s="100"/>
      <c r="F860" s="101" t="s">
        <v>562</v>
      </c>
      <c r="G860" s="101"/>
      <c r="H860" s="102">
        <v>7.31</v>
      </c>
    </row>
    <row r="861" spans="2:8" ht="15" customHeight="1">
      <c r="B861" s="100"/>
      <c r="C861" s="100"/>
      <c r="D861" s="100"/>
      <c r="E861" s="100"/>
      <c r="F861" s="103" t="s">
        <v>563</v>
      </c>
      <c r="G861" s="103"/>
      <c r="H861" s="104">
        <v>8.6300000000000008</v>
      </c>
    </row>
    <row r="862" spans="2:8" ht="15" customHeight="1">
      <c r="B862" s="100"/>
      <c r="C862" s="100"/>
      <c r="D862" s="100"/>
      <c r="E862" s="100"/>
      <c r="F862" s="103" t="s">
        <v>564</v>
      </c>
      <c r="G862" s="103"/>
      <c r="H862" s="104">
        <v>6</v>
      </c>
    </row>
    <row r="863" spans="2:8" ht="15" customHeight="1">
      <c r="B863" s="100"/>
      <c r="C863" s="100"/>
      <c r="D863" s="100"/>
      <c r="E863" s="100"/>
      <c r="F863" s="103" t="s">
        <v>565</v>
      </c>
      <c r="G863" s="103"/>
      <c r="H863" s="104">
        <v>2.63</v>
      </c>
    </row>
    <row r="864" spans="2:8" ht="15" customHeight="1">
      <c r="B864" s="100"/>
      <c r="C864" s="100"/>
      <c r="D864" s="100"/>
      <c r="E864" s="100"/>
      <c r="F864" s="103" t="s">
        <v>566</v>
      </c>
      <c r="G864" s="103"/>
      <c r="H864" s="104">
        <v>8.6300000000000008</v>
      </c>
    </row>
    <row r="865" spans="2:8" ht="15" customHeight="1">
      <c r="B865" s="100"/>
      <c r="C865" s="100"/>
      <c r="D865" s="100"/>
      <c r="E865" s="100"/>
      <c r="F865" s="103" t="s">
        <v>567</v>
      </c>
      <c r="G865" s="103"/>
      <c r="H865" s="104">
        <v>2.1764999999999999</v>
      </c>
    </row>
    <row r="866" spans="2:8" ht="15" customHeight="1">
      <c r="B866" s="100"/>
      <c r="C866" s="100"/>
      <c r="D866" s="100"/>
      <c r="E866" s="100"/>
      <c r="F866" s="103" t="s">
        <v>568</v>
      </c>
      <c r="G866" s="103"/>
      <c r="H866" s="104">
        <v>10.81</v>
      </c>
    </row>
    <row r="867" spans="2:8" ht="15" customHeight="1">
      <c r="B867" s="100"/>
      <c r="C867" s="100"/>
      <c r="D867" s="100"/>
      <c r="E867" s="100"/>
      <c r="F867" s="103" t="s">
        <v>539</v>
      </c>
      <c r="G867" s="103"/>
      <c r="H867" s="104">
        <v>0</v>
      </c>
    </row>
    <row r="868" spans="2:8" ht="10" customHeight="1">
      <c r="B868" s="100"/>
      <c r="C868" s="100"/>
      <c r="D868" s="100"/>
      <c r="E868" s="100"/>
      <c r="F868" s="103" t="s">
        <v>569</v>
      </c>
      <c r="G868" s="103"/>
      <c r="H868" s="104">
        <v>0</v>
      </c>
    </row>
    <row r="869" spans="2:8" ht="20.149999999999999" customHeight="1">
      <c r="B869" s="100"/>
      <c r="C869" s="100"/>
      <c r="D869" s="93"/>
      <c r="E869" s="93"/>
      <c r="F869" s="100"/>
      <c r="G869" s="115"/>
      <c r="H869" s="100"/>
    </row>
    <row r="870" spans="2:8" ht="15" customHeight="1">
      <c r="B870" s="87" t="s">
        <v>872</v>
      </c>
      <c r="C870" s="87"/>
      <c r="D870" s="87"/>
      <c r="E870" s="87"/>
      <c r="F870" s="87"/>
      <c r="G870" s="87"/>
      <c r="H870" s="87"/>
    </row>
    <row r="871" spans="2:8" ht="15" customHeight="1">
      <c r="B871" s="94" t="s">
        <v>549</v>
      </c>
      <c r="C871" s="94"/>
      <c r="D871" s="95" t="s">
        <v>11</v>
      </c>
      <c r="E871" s="95" t="s">
        <v>550</v>
      </c>
      <c r="F871" s="95" t="s">
        <v>551</v>
      </c>
      <c r="G871" s="113" t="s">
        <v>552</v>
      </c>
      <c r="H871" s="95" t="s">
        <v>553</v>
      </c>
    </row>
    <row r="872" spans="2:8" ht="15" customHeight="1">
      <c r="B872" s="96" t="s">
        <v>873</v>
      </c>
      <c r="C872" s="97" t="s">
        <v>874</v>
      </c>
      <c r="D872" s="96" t="s">
        <v>39</v>
      </c>
      <c r="E872" s="96" t="s">
        <v>28</v>
      </c>
      <c r="F872" s="98">
        <v>1</v>
      </c>
      <c r="G872" s="114">
        <v>2.37</v>
      </c>
      <c r="H872" s="99">
        <v>2.37</v>
      </c>
    </row>
    <row r="873" spans="2:8" ht="20.149999999999999" customHeight="1">
      <c r="B873" s="100"/>
      <c r="C873" s="100"/>
      <c r="D873" s="100"/>
      <c r="E873" s="100"/>
      <c r="F873" s="101" t="s">
        <v>556</v>
      </c>
      <c r="G873" s="101"/>
      <c r="H873" s="102">
        <v>2.37</v>
      </c>
    </row>
    <row r="874" spans="2:8" ht="15" customHeight="1">
      <c r="B874" s="94" t="s">
        <v>557</v>
      </c>
      <c r="C874" s="94"/>
      <c r="D874" s="95" t="s">
        <v>11</v>
      </c>
      <c r="E874" s="95" t="s">
        <v>550</v>
      </c>
      <c r="F874" s="95" t="s">
        <v>551</v>
      </c>
      <c r="G874" s="113" t="s">
        <v>552</v>
      </c>
      <c r="H874" s="95" t="s">
        <v>553</v>
      </c>
    </row>
    <row r="875" spans="2:8" ht="15" customHeight="1">
      <c r="B875" s="96" t="s">
        <v>866</v>
      </c>
      <c r="C875" s="97" t="s">
        <v>867</v>
      </c>
      <c r="D875" s="96" t="s">
        <v>39</v>
      </c>
      <c r="E875" s="96" t="s">
        <v>40</v>
      </c>
      <c r="F875" s="98">
        <v>0.14299999999999999</v>
      </c>
      <c r="G875" s="114">
        <v>11.94</v>
      </c>
      <c r="H875" s="99">
        <v>1.71</v>
      </c>
    </row>
    <row r="876" spans="2:8" ht="20.149999999999999" customHeight="1">
      <c r="B876" s="96" t="s">
        <v>868</v>
      </c>
      <c r="C876" s="97" t="s">
        <v>869</v>
      </c>
      <c r="D876" s="96" t="s">
        <v>39</v>
      </c>
      <c r="E876" s="96" t="s">
        <v>40</v>
      </c>
      <c r="F876" s="98">
        <v>0.14299999999999999</v>
      </c>
      <c r="G876" s="114">
        <v>16</v>
      </c>
      <c r="H876" s="99">
        <v>2.29</v>
      </c>
    </row>
    <row r="877" spans="2:8" ht="15" customHeight="1">
      <c r="B877" s="100"/>
      <c r="C877" s="100"/>
      <c r="D877" s="100"/>
      <c r="E877" s="100"/>
      <c r="F877" s="101" t="s">
        <v>562</v>
      </c>
      <c r="G877" s="101"/>
      <c r="H877" s="102">
        <v>4</v>
      </c>
    </row>
    <row r="878" spans="2:8" ht="15" customHeight="1">
      <c r="B878" s="100"/>
      <c r="C878" s="100"/>
      <c r="D878" s="100"/>
      <c r="E878" s="100"/>
      <c r="F878" s="103" t="s">
        <v>563</v>
      </c>
      <c r="G878" s="103"/>
      <c r="H878" s="104">
        <v>6.35</v>
      </c>
    </row>
    <row r="879" spans="2:8" ht="15" customHeight="1">
      <c r="B879" s="100"/>
      <c r="C879" s="100"/>
      <c r="D879" s="100"/>
      <c r="E879" s="100"/>
      <c r="F879" s="103" t="s">
        <v>564</v>
      </c>
      <c r="G879" s="103"/>
      <c r="H879" s="104">
        <v>4.8499999999999996</v>
      </c>
    </row>
    <row r="880" spans="2:8" ht="15" customHeight="1">
      <c r="B880" s="100"/>
      <c r="C880" s="100"/>
      <c r="D880" s="100"/>
      <c r="E880" s="100"/>
      <c r="F880" s="103" t="s">
        <v>565</v>
      </c>
      <c r="G880" s="103"/>
      <c r="H880" s="104">
        <v>1.5</v>
      </c>
    </row>
    <row r="881" spans="2:8" ht="15" customHeight="1">
      <c r="B881" s="100"/>
      <c r="C881" s="100"/>
      <c r="D881" s="100"/>
      <c r="E881" s="100"/>
      <c r="F881" s="103" t="s">
        <v>566</v>
      </c>
      <c r="G881" s="103"/>
      <c r="H881" s="104">
        <v>6.35</v>
      </c>
    </row>
    <row r="882" spans="2:8" ht="15" customHeight="1">
      <c r="B882" s="100"/>
      <c r="C882" s="100"/>
      <c r="D882" s="100"/>
      <c r="E882" s="100"/>
      <c r="F882" s="103" t="s">
        <v>567</v>
      </c>
      <c r="G882" s="103"/>
      <c r="H882" s="104">
        <v>1.6014999999999999</v>
      </c>
    </row>
    <row r="883" spans="2:8" ht="15" customHeight="1">
      <c r="B883" s="100"/>
      <c r="C883" s="100"/>
      <c r="D883" s="100"/>
      <c r="E883" s="100"/>
      <c r="F883" s="103" t="s">
        <v>568</v>
      </c>
      <c r="G883" s="103"/>
      <c r="H883" s="104">
        <v>7.95</v>
      </c>
    </row>
    <row r="884" spans="2:8" ht="10" customHeight="1">
      <c r="B884" s="100"/>
      <c r="C884" s="100"/>
      <c r="D884" s="100"/>
      <c r="E884" s="100"/>
      <c r="F884" s="103" t="s">
        <v>539</v>
      </c>
      <c r="G884" s="103"/>
      <c r="H884" s="104">
        <v>95.25</v>
      </c>
    </row>
    <row r="885" spans="2:8" ht="20.149999999999999" customHeight="1">
      <c r="B885" s="100"/>
      <c r="C885" s="100"/>
      <c r="D885" s="100"/>
      <c r="E885" s="100"/>
      <c r="F885" s="103" t="s">
        <v>569</v>
      </c>
      <c r="G885" s="103"/>
      <c r="H885" s="104">
        <v>119.25</v>
      </c>
    </row>
    <row r="886" spans="2:8" ht="15" customHeight="1">
      <c r="B886" s="100"/>
      <c r="C886" s="100"/>
      <c r="D886" s="93"/>
      <c r="E886" s="93"/>
      <c r="F886" s="100"/>
      <c r="G886" s="115"/>
      <c r="H886" s="100"/>
    </row>
    <row r="887" spans="2:8" ht="28" customHeight="1">
      <c r="B887" s="87" t="s">
        <v>875</v>
      </c>
      <c r="C887" s="87"/>
      <c r="D887" s="87"/>
      <c r="E887" s="87"/>
      <c r="F887" s="87"/>
      <c r="G887" s="87"/>
      <c r="H887" s="87"/>
    </row>
    <row r="888" spans="2:8" ht="15" customHeight="1">
      <c r="B888" s="94" t="s">
        <v>549</v>
      </c>
      <c r="C888" s="94"/>
      <c r="D888" s="95" t="s">
        <v>11</v>
      </c>
      <c r="E888" s="95" t="s">
        <v>550</v>
      </c>
      <c r="F888" s="95" t="s">
        <v>551</v>
      </c>
      <c r="G888" s="113" t="s">
        <v>552</v>
      </c>
      <c r="H888" s="95" t="s">
        <v>553</v>
      </c>
    </row>
    <row r="889" spans="2:8" ht="15" customHeight="1">
      <c r="B889" s="96" t="s">
        <v>876</v>
      </c>
      <c r="C889" s="97" t="s">
        <v>877</v>
      </c>
      <c r="D889" s="96" t="s">
        <v>39</v>
      </c>
      <c r="E889" s="96" t="s">
        <v>28</v>
      </c>
      <c r="F889" s="98">
        <v>1</v>
      </c>
      <c r="G889" s="114">
        <v>3.43</v>
      </c>
      <c r="H889" s="99">
        <v>3.43</v>
      </c>
    </row>
    <row r="890" spans="2:8" ht="15" customHeight="1">
      <c r="B890" s="100"/>
      <c r="C890" s="100"/>
      <c r="D890" s="100"/>
      <c r="E890" s="100"/>
      <c r="F890" s="101" t="s">
        <v>556</v>
      </c>
      <c r="G890" s="101"/>
      <c r="H890" s="102">
        <v>3.43</v>
      </c>
    </row>
    <row r="891" spans="2:8" ht="15" customHeight="1">
      <c r="B891" s="94" t="s">
        <v>557</v>
      </c>
      <c r="C891" s="94"/>
      <c r="D891" s="95" t="s">
        <v>11</v>
      </c>
      <c r="E891" s="95" t="s">
        <v>550</v>
      </c>
      <c r="F891" s="95" t="s">
        <v>551</v>
      </c>
      <c r="G891" s="113" t="s">
        <v>552</v>
      </c>
      <c r="H891" s="95" t="s">
        <v>553</v>
      </c>
    </row>
    <row r="892" spans="2:8" ht="15" customHeight="1">
      <c r="B892" s="96" t="s">
        <v>866</v>
      </c>
      <c r="C892" s="97" t="s">
        <v>867</v>
      </c>
      <c r="D892" s="96" t="s">
        <v>39</v>
      </c>
      <c r="E892" s="96" t="s">
        <v>40</v>
      </c>
      <c r="F892" s="98">
        <v>0.14299999999999999</v>
      </c>
      <c r="G892" s="114">
        <v>11.94</v>
      </c>
      <c r="H892" s="99">
        <v>1.71</v>
      </c>
    </row>
    <row r="893" spans="2:8" ht="15" customHeight="1">
      <c r="B893" s="96" t="s">
        <v>868</v>
      </c>
      <c r="C893" s="97" t="s">
        <v>869</v>
      </c>
      <c r="D893" s="96" t="s">
        <v>39</v>
      </c>
      <c r="E893" s="96" t="s">
        <v>40</v>
      </c>
      <c r="F893" s="98">
        <v>0.14299999999999999</v>
      </c>
      <c r="G893" s="114">
        <v>16</v>
      </c>
      <c r="H893" s="99">
        <v>2.29</v>
      </c>
    </row>
    <row r="894" spans="2:8" ht="15" customHeight="1">
      <c r="B894" s="100"/>
      <c r="C894" s="100"/>
      <c r="D894" s="100"/>
      <c r="E894" s="100"/>
      <c r="F894" s="101" t="s">
        <v>562</v>
      </c>
      <c r="G894" s="101"/>
      <c r="H894" s="102">
        <v>4</v>
      </c>
    </row>
    <row r="895" spans="2:8" ht="15" customHeight="1">
      <c r="B895" s="100"/>
      <c r="C895" s="100"/>
      <c r="D895" s="100"/>
      <c r="E895" s="100"/>
      <c r="F895" s="103" t="s">
        <v>563</v>
      </c>
      <c r="G895" s="103"/>
      <c r="H895" s="104">
        <v>7.41</v>
      </c>
    </row>
    <row r="896" spans="2:8" ht="15" customHeight="1">
      <c r="B896" s="100"/>
      <c r="C896" s="100"/>
      <c r="D896" s="100"/>
      <c r="E896" s="100"/>
      <c r="F896" s="103" t="s">
        <v>564</v>
      </c>
      <c r="G896" s="103"/>
      <c r="H896" s="104">
        <v>5.91</v>
      </c>
    </row>
    <row r="897" spans="2:8" ht="15" customHeight="1">
      <c r="B897" s="100"/>
      <c r="C897" s="100"/>
      <c r="D897" s="100"/>
      <c r="E897" s="100"/>
      <c r="F897" s="103" t="s">
        <v>565</v>
      </c>
      <c r="G897" s="103"/>
      <c r="H897" s="104">
        <v>1.5</v>
      </c>
    </row>
    <row r="898" spans="2:8" ht="15" customHeight="1">
      <c r="B898" s="100"/>
      <c r="C898" s="100"/>
      <c r="D898" s="100"/>
      <c r="E898" s="100"/>
      <c r="F898" s="103" t="s">
        <v>566</v>
      </c>
      <c r="G898" s="103"/>
      <c r="H898" s="104">
        <v>7.41</v>
      </c>
    </row>
    <row r="899" spans="2:8" ht="10" customHeight="1">
      <c r="B899" s="100"/>
      <c r="C899" s="100"/>
      <c r="D899" s="100"/>
      <c r="E899" s="100"/>
      <c r="F899" s="103" t="s">
        <v>567</v>
      </c>
      <c r="G899" s="103"/>
      <c r="H899" s="104">
        <v>1.8688</v>
      </c>
    </row>
    <row r="900" spans="2:8" ht="20.149999999999999" customHeight="1">
      <c r="B900" s="100"/>
      <c r="C900" s="100"/>
      <c r="D900" s="100"/>
      <c r="E900" s="100"/>
      <c r="F900" s="103" t="s">
        <v>568</v>
      </c>
      <c r="G900" s="103"/>
      <c r="H900" s="104">
        <v>9.2799999999999994</v>
      </c>
    </row>
    <row r="901" spans="2:8" ht="15" customHeight="1">
      <c r="B901" s="100"/>
      <c r="C901" s="100"/>
      <c r="D901" s="100"/>
      <c r="E901" s="100"/>
      <c r="F901" s="103" t="s">
        <v>539</v>
      </c>
      <c r="G901" s="103"/>
      <c r="H901" s="104">
        <v>96.33</v>
      </c>
    </row>
    <row r="902" spans="2:8" ht="15" customHeight="1">
      <c r="B902" s="100"/>
      <c r="C902" s="100"/>
      <c r="D902" s="100"/>
      <c r="E902" s="100"/>
      <c r="F902" s="103" t="s">
        <v>569</v>
      </c>
      <c r="G902" s="103"/>
      <c r="H902" s="104">
        <v>120.64</v>
      </c>
    </row>
    <row r="903" spans="2:8" ht="15" customHeight="1">
      <c r="B903" s="100"/>
      <c r="C903" s="100"/>
      <c r="D903" s="93"/>
      <c r="E903" s="93"/>
      <c r="F903" s="100"/>
      <c r="G903" s="115"/>
      <c r="H903" s="100"/>
    </row>
    <row r="904" spans="2:8" ht="15" customHeight="1">
      <c r="B904" s="87" t="s">
        <v>878</v>
      </c>
      <c r="C904" s="87"/>
      <c r="D904" s="87"/>
      <c r="E904" s="87"/>
      <c r="F904" s="87"/>
      <c r="G904" s="87"/>
      <c r="H904" s="87"/>
    </row>
    <row r="905" spans="2:8" ht="15" customHeight="1">
      <c r="B905" s="94" t="s">
        <v>794</v>
      </c>
      <c r="C905" s="94"/>
      <c r="D905" s="94"/>
      <c r="E905" s="95" t="s">
        <v>550</v>
      </c>
      <c r="F905" s="95" t="s">
        <v>795</v>
      </c>
      <c r="G905" s="113" t="s">
        <v>796</v>
      </c>
      <c r="H905" s="95" t="s">
        <v>797</v>
      </c>
    </row>
    <row r="906" spans="2:8" ht="15" customHeight="1">
      <c r="B906" s="107" t="s">
        <v>879</v>
      </c>
      <c r="C906" s="108" t="s">
        <v>880</v>
      </c>
      <c r="D906" s="108"/>
      <c r="E906" s="107" t="s">
        <v>28</v>
      </c>
      <c r="F906" s="109">
        <v>1</v>
      </c>
      <c r="G906" s="116">
        <v>5.97</v>
      </c>
      <c r="H906" s="110">
        <v>5.97</v>
      </c>
    </row>
    <row r="907" spans="2:8" ht="15" customHeight="1">
      <c r="B907" s="100"/>
      <c r="C907" s="100"/>
      <c r="D907" s="100"/>
      <c r="E907" s="100"/>
      <c r="F907" s="103" t="s">
        <v>806</v>
      </c>
      <c r="G907" s="103"/>
      <c r="H907" s="111">
        <v>5.97</v>
      </c>
    </row>
    <row r="908" spans="2:8" ht="15" customHeight="1">
      <c r="B908" s="94" t="s">
        <v>807</v>
      </c>
      <c r="C908" s="94"/>
      <c r="D908" s="94"/>
      <c r="E908" s="95" t="s">
        <v>550</v>
      </c>
      <c r="F908" s="95" t="s">
        <v>795</v>
      </c>
      <c r="G908" s="113" t="s">
        <v>552</v>
      </c>
      <c r="H908" s="95" t="s">
        <v>797</v>
      </c>
    </row>
    <row r="909" spans="2:8" ht="15" customHeight="1">
      <c r="B909" s="107" t="s">
        <v>868</v>
      </c>
      <c r="C909" s="108" t="s">
        <v>869</v>
      </c>
      <c r="D909" s="108"/>
      <c r="E909" s="107" t="s">
        <v>40</v>
      </c>
      <c r="F909" s="110">
        <v>0.29299999999999998</v>
      </c>
      <c r="G909" s="116">
        <v>16</v>
      </c>
      <c r="H909" s="110">
        <v>4.6879999999999997</v>
      </c>
    </row>
    <row r="910" spans="2:8" ht="15" customHeight="1">
      <c r="B910" s="107" t="s">
        <v>866</v>
      </c>
      <c r="C910" s="108" t="s">
        <v>867</v>
      </c>
      <c r="D910" s="108"/>
      <c r="E910" s="107" t="s">
        <v>40</v>
      </c>
      <c r="F910" s="110">
        <v>0.29299999999999998</v>
      </c>
      <c r="G910" s="116">
        <v>11.94</v>
      </c>
      <c r="H910" s="110">
        <v>3.4984199999999999</v>
      </c>
    </row>
    <row r="911" spans="2:8" ht="15" customHeight="1">
      <c r="B911" s="100"/>
      <c r="C911" s="100"/>
      <c r="D911" s="100"/>
      <c r="E911" s="100"/>
      <c r="F911" s="103" t="s">
        <v>808</v>
      </c>
      <c r="G911" s="103"/>
      <c r="H911" s="111">
        <v>8.1864000000000008</v>
      </c>
    </row>
    <row r="912" spans="2:8" ht="15" customHeight="1">
      <c r="B912" s="100"/>
      <c r="C912" s="100"/>
      <c r="D912" s="100"/>
      <c r="E912" s="100"/>
      <c r="F912" s="103" t="s">
        <v>809</v>
      </c>
      <c r="G912" s="103"/>
      <c r="H912" s="110">
        <v>14.1564</v>
      </c>
    </row>
    <row r="913" spans="2:8" ht="15" customHeight="1">
      <c r="B913" s="100"/>
      <c r="C913" s="100"/>
      <c r="D913" s="100"/>
      <c r="E913" s="100"/>
      <c r="F913" s="103" t="s">
        <v>563</v>
      </c>
      <c r="G913" s="103"/>
      <c r="H913" s="104">
        <v>14.16</v>
      </c>
    </row>
    <row r="914" spans="2:8" ht="10" customHeight="1">
      <c r="B914" s="100"/>
      <c r="C914" s="100"/>
      <c r="D914" s="100"/>
      <c r="E914" s="100"/>
      <c r="F914" s="103" t="s">
        <v>564</v>
      </c>
      <c r="G914" s="103"/>
      <c r="H914" s="104">
        <v>11.06</v>
      </c>
    </row>
    <row r="915" spans="2:8" ht="20.149999999999999" customHeight="1">
      <c r="B915" s="100"/>
      <c r="C915" s="100"/>
      <c r="D915" s="100"/>
      <c r="E915" s="100"/>
      <c r="F915" s="103" t="s">
        <v>565</v>
      </c>
      <c r="G915" s="103"/>
      <c r="H915" s="104">
        <v>3.1</v>
      </c>
    </row>
    <row r="916" spans="2:8" ht="15" customHeight="1">
      <c r="B916" s="100"/>
      <c r="C916" s="100"/>
      <c r="D916" s="100"/>
      <c r="E916" s="100"/>
      <c r="F916" s="103" t="s">
        <v>566</v>
      </c>
      <c r="G916" s="103"/>
      <c r="H916" s="104">
        <v>14.16</v>
      </c>
    </row>
    <row r="917" spans="2:8" ht="15" customHeight="1">
      <c r="B917" s="100"/>
      <c r="C917" s="100"/>
      <c r="D917" s="100"/>
      <c r="E917" s="100"/>
      <c r="F917" s="103" t="s">
        <v>567</v>
      </c>
      <c r="G917" s="103"/>
      <c r="H917" s="104">
        <v>3.5712000000000002</v>
      </c>
    </row>
    <row r="918" spans="2:8" ht="15" customHeight="1">
      <c r="B918" s="100"/>
      <c r="C918" s="100"/>
      <c r="D918" s="100"/>
      <c r="E918" s="100"/>
      <c r="F918" s="103" t="s">
        <v>568</v>
      </c>
      <c r="G918" s="103"/>
      <c r="H918" s="104">
        <v>17.73</v>
      </c>
    </row>
    <row r="919" spans="2:8" ht="15" customHeight="1">
      <c r="B919" s="100"/>
      <c r="C919" s="100"/>
      <c r="D919" s="100"/>
      <c r="E919" s="100"/>
      <c r="F919" s="103" t="s">
        <v>539</v>
      </c>
      <c r="G919" s="103"/>
      <c r="H919" s="104">
        <v>84.96</v>
      </c>
    </row>
    <row r="920" spans="2:8" ht="15" customHeight="1">
      <c r="B920" s="100"/>
      <c r="C920" s="100"/>
      <c r="D920" s="100"/>
      <c r="E920" s="100"/>
      <c r="F920" s="103" t="s">
        <v>569</v>
      </c>
      <c r="G920" s="103"/>
      <c r="H920" s="104">
        <v>106.38</v>
      </c>
    </row>
    <row r="921" spans="2:8" ht="15" customHeight="1">
      <c r="B921" s="100"/>
      <c r="C921" s="100"/>
      <c r="D921" s="93"/>
      <c r="E921" s="93"/>
      <c r="F921" s="100"/>
      <c r="G921" s="115"/>
      <c r="H921" s="100"/>
    </row>
    <row r="922" spans="2:8" ht="15" customHeight="1">
      <c r="B922" s="87" t="s">
        <v>881</v>
      </c>
      <c r="C922" s="87"/>
      <c r="D922" s="87"/>
      <c r="E922" s="87"/>
      <c r="F922" s="87"/>
      <c r="G922" s="87"/>
      <c r="H922" s="87"/>
    </row>
    <row r="923" spans="2:8" ht="15" customHeight="1">
      <c r="B923" s="94" t="s">
        <v>549</v>
      </c>
      <c r="C923" s="94"/>
      <c r="D923" s="95" t="s">
        <v>11</v>
      </c>
      <c r="E923" s="95" t="s">
        <v>550</v>
      </c>
      <c r="F923" s="95" t="s">
        <v>551</v>
      </c>
      <c r="G923" s="113" t="s">
        <v>552</v>
      </c>
      <c r="H923" s="95" t="s">
        <v>553</v>
      </c>
    </row>
    <row r="924" spans="2:8" ht="15" customHeight="1">
      <c r="B924" s="96" t="s">
        <v>882</v>
      </c>
      <c r="C924" s="97" t="s">
        <v>883</v>
      </c>
      <c r="D924" s="96" t="s">
        <v>39</v>
      </c>
      <c r="E924" s="96" t="s">
        <v>28</v>
      </c>
      <c r="F924" s="98">
        <v>1</v>
      </c>
      <c r="G924" s="114">
        <v>0.93</v>
      </c>
      <c r="H924" s="99">
        <v>0.93</v>
      </c>
    </row>
    <row r="925" spans="2:8" ht="15" customHeight="1">
      <c r="B925" s="100"/>
      <c r="C925" s="100"/>
      <c r="D925" s="100"/>
      <c r="E925" s="100"/>
      <c r="F925" s="101" t="s">
        <v>556</v>
      </c>
      <c r="G925" s="101"/>
      <c r="H925" s="102">
        <v>0.93</v>
      </c>
    </row>
    <row r="926" spans="2:8" ht="15" customHeight="1">
      <c r="B926" s="94" t="s">
        <v>557</v>
      </c>
      <c r="C926" s="94"/>
      <c r="D926" s="95" t="s">
        <v>11</v>
      </c>
      <c r="E926" s="95" t="s">
        <v>550</v>
      </c>
      <c r="F926" s="95" t="s">
        <v>551</v>
      </c>
      <c r="G926" s="113" t="s">
        <v>552</v>
      </c>
      <c r="H926" s="95" t="s">
        <v>553</v>
      </c>
    </row>
    <row r="927" spans="2:8" ht="15" customHeight="1">
      <c r="B927" s="96" t="s">
        <v>866</v>
      </c>
      <c r="C927" s="97" t="s">
        <v>867</v>
      </c>
      <c r="D927" s="96" t="s">
        <v>39</v>
      </c>
      <c r="E927" s="96" t="s">
        <v>40</v>
      </c>
      <c r="F927" s="98">
        <v>0.16800000000000001</v>
      </c>
      <c r="G927" s="114">
        <v>11.94</v>
      </c>
      <c r="H927" s="99">
        <v>2.0099999999999998</v>
      </c>
    </row>
    <row r="928" spans="2:8" ht="15" customHeight="1">
      <c r="B928" s="96" t="s">
        <v>868</v>
      </c>
      <c r="C928" s="97" t="s">
        <v>869</v>
      </c>
      <c r="D928" s="96" t="s">
        <v>39</v>
      </c>
      <c r="E928" s="96" t="s">
        <v>40</v>
      </c>
      <c r="F928" s="98">
        <v>0.16800000000000001</v>
      </c>
      <c r="G928" s="114">
        <v>16</v>
      </c>
      <c r="H928" s="99">
        <v>2.69</v>
      </c>
    </row>
    <row r="929" spans="2:8" ht="10" customHeight="1">
      <c r="B929" s="100"/>
      <c r="C929" s="100"/>
      <c r="D929" s="100"/>
      <c r="E929" s="100"/>
      <c r="F929" s="101" t="s">
        <v>562</v>
      </c>
      <c r="G929" s="101"/>
      <c r="H929" s="102">
        <v>4.7</v>
      </c>
    </row>
    <row r="930" spans="2:8" ht="20.149999999999999" customHeight="1">
      <c r="B930" s="100"/>
      <c r="C930" s="100"/>
      <c r="D930" s="100"/>
      <c r="E930" s="100"/>
      <c r="F930" s="103" t="s">
        <v>563</v>
      </c>
      <c r="G930" s="103"/>
      <c r="H930" s="104">
        <v>5.61</v>
      </c>
    </row>
    <row r="931" spans="2:8" ht="15" customHeight="1">
      <c r="B931" s="100"/>
      <c r="C931" s="100"/>
      <c r="D931" s="100"/>
      <c r="E931" s="100"/>
      <c r="F931" s="103" t="s">
        <v>564</v>
      </c>
      <c r="G931" s="103"/>
      <c r="H931" s="104">
        <v>3.84</v>
      </c>
    </row>
    <row r="932" spans="2:8" ht="15" customHeight="1">
      <c r="B932" s="100"/>
      <c r="C932" s="100"/>
      <c r="D932" s="100"/>
      <c r="E932" s="100"/>
      <c r="F932" s="103" t="s">
        <v>565</v>
      </c>
      <c r="G932" s="103"/>
      <c r="H932" s="104">
        <v>1.77</v>
      </c>
    </row>
    <row r="933" spans="2:8" ht="15" customHeight="1">
      <c r="B933" s="100"/>
      <c r="C933" s="100"/>
      <c r="D933" s="100"/>
      <c r="E933" s="100"/>
      <c r="F933" s="103" t="s">
        <v>566</v>
      </c>
      <c r="G933" s="103"/>
      <c r="H933" s="104">
        <v>5.61</v>
      </c>
    </row>
    <row r="934" spans="2:8" ht="15" customHeight="1">
      <c r="B934" s="100"/>
      <c r="C934" s="100"/>
      <c r="D934" s="100"/>
      <c r="E934" s="100"/>
      <c r="F934" s="103" t="s">
        <v>567</v>
      </c>
      <c r="G934" s="103"/>
      <c r="H934" s="104">
        <v>1.4148000000000001</v>
      </c>
    </row>
    <row r="935" spans="2:8" ht="15" customHeight="1">
      <c r="B935" s="100"/>
      <c r="C935" s="100"/>
      <c r="D935" s="100"/>
      <c r="E935" s="100"/>
      <c r="F935" s="103" t="s">
        <v>568</v>
      </c>
      <c r="G935" s="103"/>
      <c r="H935" s="104">
        <v>7.02</v>
      </c>
    </row>
    <row r="936" spans="2:8" ht="15" customHeight="1">
      <c r="B936" s="100"/>
      <c r="C936" s="100"/>
      <c r="D936" s="100"/>
      <c r="E936" s="100"/>
      <c r="F936" s="103" t="s">
        <v>539</v>
      </c>
      <c r="G936" s="103"/>
      <c r="H936" s="104">
        <v>50.49</v>
      </c>
    </row>
    <row r="937" spans="2:8" ht="15" customHeight="1">
      <c r="B937" s="100"/>
      <c r="C937" s="100"/>
      <c r="D937" s="100"/>
      <c r="E937" s="100"/>
      <c r="F937" s="103" t="s">
        <v>569</v>
      </c>
      <c r="G937" s="103"/>
      <c r="H937" s="104">
        <v>63.18</v>
      </c>
    </row>
    <row r="938" spans="2:8" ht="15" customHeight="1">
      <c r="B938" s="100"/>
      <c r="C938" s="100"/>
      <c r="D938" s="93"/>
      <c r="E938" s="93"/>
      <c r="F938" s="100"/>
      <c r="G938" s="115"/>
      <c r="H938" s="100"/>
    </row>
    <row r="939" spans="2:8" ht="15" customHeight="1">
      <c r="B939" s="87" t="s">
        <v>884</v>
      </c>
      <c r="C939" s="87"/>
      <c r="D939" s="87"/>
      <c r="E939" s="87"/>
      <c r="F939" s="87"/>
      <c r="G939" s="87"/>
      <c r="H939" s="87"/>
    </row>
    <row r="940" spans="2:8" ht="15" customHeight="1">
      <c r="B940" s="94" t="s">
        <v>549</v>
      </c>
      <c r="C940" s="94"/>
      <c r="D940" s="95" t="s">
        <v>11</v>
      </c>
      <c r="E940" s="95" t="s">
        <v>550</v>
      </c>
      <c r="F940" s="95" t="s">
        <v>551</v>
      </c>
      <c r="G940" s="113" t="s">
        <v>552</v>
      </c>
      <c r="H940" s="95" t="s">
        <v>553</v>
      </c>
    </row>
    <row r="941" spans="2:8" ht="15" customHeight="1">
      <c r="B941" s="96" t="s">
        <v>885</v>
      </c>
      <c r="C941" s="97" t="s">
        <v>886</v>
      </c>
      <c r="D941" s="96" t="s">
        <v>39</v>
      </c>
      <c r="E941" s="96" t="s">
        <v>28</v>
      </c>
      <c r="F941" s="98">
        <v>1</v>
      </c>
      <c r="G941" s="114">
        <v>1.99</v>
      </c>
      <c r="H941" s="99">
        <v>1.99</v>
      </c>
    </row>
    <row r="942" spans="2:8" ht="15" customHeight="1">
      <c r="B942" s="100"/>
      <c r="C942" s="100"/>
      <c r="D942" s="100"/>
      <c r="E942" s="100"/>
      <c r="F942" s="101" t="s">
        <v>556</v>
      </c>
      <c r="G942" s="101"/>
      <c r="H942" s="102">
        <v>1.99</v>
      </c>
    </row>
    <row r="943" spans="2:8" ht="15" customHeight="1">
      <c r="B943" s="94" t="s">
        <v>557</v>
      </c>
      <c r="C943" s="94"/>
      <c r="D943" s="95" t="s">
        <v>11</v>
      </c>
      <c r="E943" s="95" t="s">
        <v>550</v>
      </c>
      <c r="F943" s="95" t="s">
        <v>551</v>
      </c>
      <c r="G943" s="113" t="s">
        <v>552</v>
      </c>
      <c r="H943" s="95" t="s">
        <v>553</v>
      </c>
    </row>
    <row r="944" spans="2:8" ht="10" customHeight="1">
      <c r="B944" s="96" t="s">
        <v>866</v>
      </c>
      <c r="C944" s="97" t="s">
        <v>867</v>
      </c>
      <c r="D944" s="96" t="s">
        <v>39</v>
      </c>
      <c r="E944" s="96" t="s">
        <v>40</v>
      </c>
      <c r="F944" s="98">
        <v>0.224</v>
      </c>
      <c r="G944" s="114">
        <v>11.94</v>
      </c>
      <c r="H944" s="99">
        <v>2.67</v>
      </c>
    </row>
    <row r="945" spans="2:8" ht="20.149999999999999" customHeight="1">
      <c r="B945" s="96" t="s">
        <v>868</v>
      </c>
      <c r="C945" s="97" t="s">
        <v>869</v>
      </c>
      <c r="D945" s="96" t="s">
        <v>39</v>
      </c>
      <c r="E945" s="96" t="s">
        <v>40</v>
      </c>
      <c r="F945" s="98">
        <v>0.224</v>
      </c>
      <c r="G945" s="114">
        <v>16</v>
      </c>
      <c r="H945" s="99">
        <v>3.58</v>
      </c>
    </row>
    <row r="946" spans="2:8" ht="15" customHeight="1">
      <c r="B946" s="100"/>
      <c r="C946" s="100"/>
      <c r="D946" s="100"/>
      <c r="E946" s="100"/>
      <c r="F946" s="101" t="s">
        <v>562</v>
      </c>
      <c r="G946" s="101"/>
      <c r="H946" s="102">
        <v>6.25</v>
      </c>
    </row>
    <row r="947" spans="2:8" ht="15" customHeight="1">
      <c r="B947" s="100"/>
      <c r="C947" s="100"/>
      <c r="D947" s="100"/>
      <c r="E947" s="100"/>
      <c r="F947" s="103" t="s">
        <v>563</v>
      </c>
      <c r="G947" s="103"/>
      <c r="H947" s="104">
        <v>8.24</v>
      </c>
    </row>
    <row r="948" spans="2:8" ht="15" customHeight="1">
      <c r="B948" s="100"/>
      <c r="C948" s="100"/>
      <c r="D948" s="100"/>
      <c r="E948" s="100"/>
      <c r="F948" s="103" t="s">
        <v>564</v>
      </c>
      <c r="G948" s="103"/>
      <c r="H948" s="104">
        <v>5.88</v>
      </c>
    </row>
    <row r="949" spans="2:8" ht="15" customHeight="1">
      <c r="B949" s="100"/>
      <c r="C949" s="100"/>
      <c r="D949" s="100"/>
      <c r="E949" s="100"/>
      <c r="F949" s="103" t="s">
        <v>565</v>
      </c>
      <c r="G949" s="103"/>
      <c r="H949" s="104">
        <v>2.36</v>
      </c>
    </row>
    <row r="950" spans="2:8" ht="15" customHeight="1">
      <c r="B950" s="100"/>
      <c r="C950" s="100"/>
      <c r="D950" s="100"/>
      <c r="E950" s="100"/>
      <c r="F950" s="103" t="s">
        <v>566</v>
      </c>
      <c r="G950" s="103"/>
      <c r="H950" s="104">
        <v>8.24</v>
      </c>
    </row>
    <row r="951" spans="2:8" ht="15" customHeight="1">
      <c r="B951" s="100"/>
      <c r="C951" s="100"/>
      <c r="D951" s="100"/>
      <c r="E951" s="100"/>
      <c r="F951" s="103" t="s">
        <v>567</v>
      </c>
      <c r="G951" s="103"/>
      <c r="H951" s="104">
        <v>2.0781000000000001</v>
      </c>
    </row>
    <row r="952" spans="2:8" ht="15" customHeight="1">
      <c r="B952" s="100"/>
      <c r="C952" s="100"/>
      <c r="D952" s="100"/>
      <c r="E952" s="100"/>
      <c r="F952" s="103" t="s">
        <v>568</v>
      </c>
      <c r="G952" s="103"/>
      <c r="H952" s="104">
        <v>10.32</v>
      </c>
    </row>
    <row r="953" spans="2:8" ht="15" customHeight="1">
      <c r="B953" s="100"/>
      <c r="C953" s="100"/>
      <c r="D953" s="100"/>
      <c r="E953" s="100"/>
      <c r="F953" s="103" t="s">
        <v>539</v>
      </c>
      <c r="G953" s="103"/>
      <c r="H953" s="104">
        <v>32.96</v>
      </c>
    </row>
    <row r="954" spans="2:8" ht="15" customHeight="1">
      <c r="B954" s="100"/>
      <c r="C954" s="100"/>
      <c r="D954" s="100"/>
      <c r="E954" s="100"/>
      <c r="F954" s="103" t="s">
        <v>569</v>
      </c>
      <c r="G954" s="103"/>
      <c r="H954" s="104">
        <v>41.28</v>
      </c>
    </row>
    <row r="955" spans="2:8" ht="15" customHeight="1">
      <c r="B955" s="100"/>
      <c r="C955" s="100"/>
      <c r="D955" s="93"/>
      <c r="E955" s="93"/>
      <c r="F955" s="100"/>
      <c r="G955" s="115"/>
      <c r="H955" s="100"/>
    </row>
    <row r="956" spans="2:8" ht="15" customHeight="1">
      <c r="B956" s="87" t="s">
        <v>887</v>
      </c>
      <c r="C956" s="87"/>
      <c r="D956" s="87"/>
      <c r="E956" s="87"/>
      <c r="F956" s="87"/>
      <c r="G956" s="87"/>
      <c r="H956" s="87"/>
    </row>
    <row r="957" spans="2:8" ht="15" customHeight="1">
      <c r="B957" s="105"/>
      <c r="C957" s="105"/>
      <c r="D957" s="105"/>
      <c r="E957" s="105"/>
      <c r="F957" s="105"/>
      <c r="G957" s="105"/>
      <c r="H957" s="105"/>
    </row>
    <row r="958" spans="2:8" ht="10" customHeight="1">
      <c r="B958" s="100"/>
      <c r="C958" s="100"/>
      <c r="D958" s="100"/>
      <c r="E958" s="100"/>
      <c r="F958" s="103" t="s">
        <v>563</v>
      </c>
      <c r="G958" s="103"/>
      <c r="H958" s="104">
        <v>0.2</v>
      </c>
    </row>
    <row r="959" spans="2:8" ht="20.149999999999999" customHeight="1">
      <c r="B959" s="100"/>
      <c r="C959" s="100"/>
      <c r="D959" s="100"/>
      <c r="E959" s="100"/>
      <c r="F959" s="103" t="s">
        <v>564</v>
      </c>
      <c r="G959" s="103"/>
      <c r="H959" s="104">
        <v>0.2</v>
      </c>
    </row>
    <row r="960" spans="2:8" ht="15" customHeight="1">
      <c r="B960" s="100"/>
      <c r="C960" s="100"/>
      <c r="D960" s="100"/>
      <c r="E960" s="100"/>
      <c r="F960" s="103" t="s">
        <v>574</v>
      </c>
      <c r="G960" s="103"/>
      <c r="H960" s="104">
        <v>0</v>
      </c>
    </row>
    <row r="961" spans="2:8" ht="15" customHeight="1">
      <c r="B961" s="100"/>
      <c r="C961" s="100"/>
      <c r="D961" s="100"/>
      <c r="E961" s="100"/>
      <c r="F961" s="103" t="s">
        <v>566</v>
      </c>
      <c r="G961" s="103"/>
      <c r="H961" s="104">
        <v>0.2</v>
      </c>
    </row>
    <row r="962" spans="2:8" ht="15" customHeight="1">
      <c r="B962" s="100"/>
      <c r="C962" s="100"/>
      <c r="D962" s="100"/>
      <c r="E962" s="100"/>
      <c r="F962" s="103" t="s">
        <v>567</v>
      </c>
      <c r="G962" s="103"/>
      <c r="H962" s="104">
        <v>5.04E-2</v>
      </c>
    </row>
    <row r="963" spans="2:8" ht="15" customHeight="1">
      <c r="B963" s="100"/>
      <c r="C963" s="100"/>
      <c r="D963" s="100"/>
      <c r="E963" s="100"/>
      <c r="F963" s="103" t="s">
        <v>568</v>
      </c>
      <c r="G963" s="103"/>
      <c r="H963" s="104">
        <v>0.25</v>
      </c>
    </row>
    <row r="964" spans="2:8" ht="28" customHeight="1">
      <c r="B964" s="100"/>
      <c r="C964" s="100"/>
      <c r="D964" s="100"/>
      <c r="E964" s="100"/>
      <c r="F964" s="103" t="s">
        <v>539</v>
      </c>
      <c r="G964" s="103"/>
      <c r="H964" s="104">
        <v>14.2</v>
      </c>
    </row>
    <row r="965" spans="2:8" ht="15" customHeight="1">
      <c r="B965" s="100"/>
      <c r="C965" s="100"/>
      <c r="D965" s="100"/>
      <c r="E965" s="100"/>
      <c r="F965" s="103" t="s">
        <v>569</v>
      </c>
      <c r="G965" s="103"/>
      <c r="H965" s="104">
        <v>17.75</v>
      </c>
    </row>
    <row r="966" spans="2:8" ht="15" customHeight="1">
      <c r="B966" s="100"/>
      <c r="C966" s="100"/>
      <c r="D966" s="93"/>
      <c r="E966" s="93"/>
      <c r="F966" s="100"/>
      <c r="G966" s="115"/>
      <c r="H966" s="100"/>
    </row>
    <row r="967" spans="2:8" ht="15" customHeight="1">
      <c r="B967" s="87" t="s">
        <v>888</v>
      </c>
      <c r="C967" s="87"/>
      <c r="D967" s="87"/>
      <c r="E967" s="87"/>
      <c r="F967" s="87"/>
      <c r="G967" s="87"/>
      <c r="H967" s="87"/>
    </row>
    <row r="968" spans="2:8" ht="15" customHeight="1">
      <c r="B968" s="94" t="s">
        <v>549</v>
      </c>
      <c r="C968" s="94"/>
      <c r="D968" s="95" t="s">
        <v>11</v>
      </c>
      <c r="E968" s="95" t="s">
        <v>550</v>
      </c>
      <c r="F968" s="95" t="s">
        <v>551</v>
      </c>
      <c r="G968" s="113" t="s">
        <v>552</v>
      </c>
      <c r="H968" s="95" t="s">
        <v>553</v>
      </c>
    </row>
    <row r="969" spans="2:8" ht="15" customHeight="1">
      <c r="B969" s="96" t="s">
        <v>889</v>
      </c>
      <c r="C969" s="97" t="s">
        <v>890</v>
      </c>
      <c r="D969" s="96" t="s">
        <v>39</v>
      </c>
      <c r="E969" s="96" t="s">
        <v>28</v>
      </c>
      <c r="F969" s="98">
        <v>1</v>
      </c>
      <c r="G969" s="114">
        <v>1.3</v>
      </c>
      <c r="H969" s="99">
        <v>1.3</v>
      </c>
    </row>
    <row r="970" spans="2:8" ht="15" customHeight="1">
      <c r="B970" s="96" t="s">
        <v>891</v>
      </c>
      <c r="C970" s="97" t="s">
        <v>892</v>
      </c>
      <c r="D970" s="96" t="s">
        <v>39</v>
      </c>
      <c r="E970" s="96" t="s">
        <v>28</v>
      </c>
      <c r="F970" s="98">
        <v>1</v>
      </c>
      <c r="G970" s="114">
        <v>2.1</v>
      </c>
      <c r="H970" s="99">
        <v>2.1</v>
      </c>
    </row>
    <row r="971" spans="2:8" ht="15" customHeight="1">
      <c r="B971" s="100"/>
      <c r="C971" s="100"/>
      <c r="D971" s="100"/>
      <c r="E971" s="100"/>
      <c r="F971" s="101" t="s">
        <v>556</v>
      </c>
      <c r="G971" s="101"/>
      <c r="H971" s="102">
        <v>3.4</v>
      </c>
    </row>
    <row r="972" spans="2:8" ht="15" customHeight="1">
      <c r="B972" s="94" t="s">
        <v>557</v>
      </c>
      <c r="C972" s="94"/>
      <c r="D972" s="95" t="s">
        <v>11</v>
      </c>
      <c r="E972" s="95" t="s">
        <v>550</v>
      </c>
      <c r="F972" s="95" t="s">
        <v>551</v>
      </c>
      <c r="G972" s="113" t="s">
        <v>552</v>
      </c>
      <c r="H972" s="95" t="s">
        <v>553</v>
      </c>
    </row>
    <row r="973" spans="2:8" ht="15" customHeight="1">
      <c r="B973" s="96" t="s">
        <v>868</v>
      </c>
      <c r="C973" s="97" t="s">
        <v>869</v>
      </c>
      <c r="D973" s="96" t="s">
        <v>39</v>
      </c>
      <c r="E973" s="96" t="s">
        <v>40</v>
      </c>
      <c r="F973" s="98">
        <v>0.124</v>
      </c>
      <c r="G973" s="114">
        <v>16</v>
      </c>
      <c r="H973" s="99">
        <v>1.98</v>
      </c>
    </row>
    <row r="974" spans="2:8" ht="10" customHeight="1">
      <c r="B974" s="100"/>
      <c r="C974" s="100"/>
      <c r="D974" s="100"/>
      <c r="E974" s="100"/>
      <c r="F974" s="101" t="s">
        <v>562</v>
      </c>
      <c r="G974" s="101"/>
      <c r="H974" s="102">
        <v>1.98</v>
      </c>
    </row>
    <row r="975" spans="2:8" ht="20.149999999999999" customHeight="1">
      <c r="B975" s="100"/>
      <c r="C975" s="100"/>
      <c r="D975" s="100"/>
      <c r="E975" s="100"/>
      <c r="F975" s="103" t="s">
        <v>563</v>
      </c>
      <c r="G975" s="103"/>
      <c r="H975" s="104">
        <v>5.38</v>
      </c>
    </row>
    <row r="976" spans="2:8" ht="15" customHeight="1">
      <c r="B976" s="100"/>
      <c r="C976" s="100"/>
      <c r="D976" s="100"/>
      <c r="E976" s="100"/>
      <c r="F976" s="103" t="s">
        <v>564</v>
      </c>
      <c r="G976" s="103"/>
      <c r="H976" s="104">
        <v>4.6100000000000003</v>
      </c>
    </row>
    <row r="977" spans="2:8" ht="20.149999999999999" customHeight="1">
      <c r="B977" s="100"/>
      <c r="C977" s="100"/>
      <c r="D977" s="100"/>
      <c r="E977" s="100"/>
      <c r="F977" s="103" t="s">
        <v>565</v>
      </c>
      <c r="G977" s="103"/>
      <c r="H977" s="104">
        <v>0.77</v>
      </c>
    </row>
    <row r="978" spans="2:8" ht="15" customHeight="1">
      <c r="B978" s="100"/>
      <c r="C978" s="100"/>
      <c r="D978" s="100"/>
      <c r="E978" s="100"/>
      <c r="F978" s="103" t="s">
        <v>566</v>
      </c>
      <c r="G978" s="103"/>
      <c r="H978" s="104">
        <v>5.38</v>
      </c>
    </row>
    <row r="979" spans="2:8" ht="15" customHeight="1">
      <c r="B979" s="100"/>
      <c r="C979" s="100"/>
      <c r="D979" s="100"/>
      <c r="E979" s="100"/>
      <c r="F979" s="103" t="s">
        <v>567</v>
      </c>
      <c r="G979" s="103"/>
      <c r="H979" s="104">
        <v>1.3568</v>
      </c>
    </row>
    <row r="980" spans="2:8" ht="15" customHeight="1">
      <c r="B980" s="100"/>
      <c r="C980" s="100"/>
      <c r="D980" s="100"/>
      <c r="E980" s="100"/>
      <c r="F980" s="103" t="s">
        <v>568</v>
      </c>
      <c r="G980" s="103"/>
      <c r="H980" s="104">
        <v>6.74</v>
      </c>
    </row>
    <row r="981" spans="2:8" ht="15" customHeight="1">
      <c r="B981" s="100"/>
      <c r="C981" s="100"/>
      <c r="D981" s="100"/>
      <c r="E981" s="100"/>
      <c r="F981" s="103" t="s">
        <v>539</v>
      </c>
      <c r="G981" s="103"/>
      <c r="H981" s="104">
        <v>32.28</v>
      </c>
    </row>
    <row r="982" spans="2:8" ht="15" customHeight="1">
      <c r="B982" s="100"/>
      <c r="C982" s="100"/>
      <c r="D982" s="100"/>
      <c r="E982" s="100"/>
      <c r="F982" s="103" t="s">
        <v>569</v>
      </c>
      <c r="G982" s="103"/>
      <c r="H982" s="104">
        <v>40.44</v>
      </c>
    </row>
    <row r="983" spans="2:8" ht="15" customHeight="1">
      <c r="B983" s="100"/>
      <c r="C983" s="100"/>
      <c r="D983" s="93"/>
      <c r="E983" s="93"/>
      <c r="F983" s="100"/>
      <c r="G983" s="115"/>
      <c r="H983" s="100"/>
    </row>
    <row r="984" spans="2:8" ht="15" customHeight="1">
      <c r="B984" s="87" t="s">
        <v>893</v>
      </c>
      <c r="C984" s="87"/>
      <c r="D984" s="87"/>
      <c r="E984" s="87"/>
      <c r="F984" s="87"/>
      <c r="G984" s="87"/>
      <c r="H984" s="87"/>
    </row>
    <row r="985" spans="2:8" ht="15" customHeight="1">
      <c r="B985" s="94" t="s">
        <v>549</v>
      </c>
      <c r="C985" s="94"/>
      <c r="D985" s="95" t="s">
        <v>11</v>
      </c>
      <c r="E985" s="95" t="s">
        <v>550</v>
      </c>
      <c r="F985" s="95" t="s">
        <v>551</v>
      </c>
      <c r="G985" s="113" t="s">
        <v>552</v>
      </c>
      <c r="H985" s="95" t="s">
        <v>553</v>
      </c>
    </row>
    <row r="986" spans="2:8" ht="15" customHeight="1">
      <c r="B986" s="96" t="s">
        <v>894</v>
      </c>
      <c r="C986" s="97" t="s">
        <v>895</v>
      </c>
      <c r="D986" s="96" t="s">
        <v>39</v>
      </c>
      <c r="E986" s="96" t="s">
        <v>154</v>
      </c>
      <c r="F986" s="98">
        <v>1.19</v>
      </c>
      <c r="G986" s="114">
        <v>0.81</v>
      </c>
      <c r="H986" s="99">
        <v>0.96</v>
      </c>
    </row>
    <row r="987" spans="2:8" ht="15" customHeight="1">
      <c r="B987" s="96" t="s">
        <v>896</v>
      </c>
      <c r="C987" s="97" t="s">
        <v>897</v>
      </c>
      <c r="D987" s="96" t="s">
        <v>39</v>
      </c>
      <c r="E987" s="96" t="s">
        <v>28</v>
      </c>
      <c r="F987" s="98">
        <v>8.9999999999999993E-3</v>
      </c>
      <c r="G987" s="114">
        <v>2.68</v>
      </c>
      <c r="H987" s="99">
        <v>0.02</v>
      </c>
    </row>
    <row r="988" spans="2:8" ht="10" customHeight="1">
      <c r="B988" s="100"/>
      <c r="C988" s="100"/>
      <c r="D988" s="100"/>
      <c r="E988" s="100"/>
      <c r="F988" s="101" t="s">
        <v>556</v>
      </c>
      <c r="G988" s="101"/>
      <c r="H988" s="102">
        <v>0.98</v>
      </c>
    </row>
    <row r="989" spans="2:8" ht="20.149999999999999" customHeight="1">
      <c r="B989" s="94" t="s">
        <v>557</v>
      </c>
      <c r="C989" s="94"/>
      <c r="D989" s="95" t="s">
        <v>11</v>
      </c>
      <c r="E989" s="95" t="s">
        <v>550</v>
      </c>
      <c r="F989" s="95" t="s">
        <v>551</v>
      </c>
      <c r="G989" s="113" t="s">
        <v>552</v>
      </c>
      <c r="H989" s="95" t="s">
        <v>553</v>
      </c>
    </row>
    <row r="990" spans="2:8" ht="15" customHeight="1">
      <c r="B990" s="96" t="s">
        <v>866</v>
      </c>
      <c r="C990" s="97" t="s">
        <v>867</v>
      </c>
      <c r="D990" s="96" t="s">
        <v>39</v>
      </c>
      <c r="E990" s="96" t="s">
        <v>40</v>
      </c>
      <c r="F990" s="98">
        <v>2.4E-2</v>
      </c>
      <c r="G990" s="114">
        <v>11.94</v>
      </c>
      <c r="H990" s="99">
        <v>0.28999999999999998</v>
      </c>
    </row>
    <row r="991" spans="2:8" ht="20.149999999999999" customHeight="1">
      <c r="B991" s="96" t="s">
        <v>868</v>
      </c>
      <c r="C991" s="97" t="s">
        <v>869</v>
      </c>
      <c r="D991" s="96" t="s">
        <v>39</v>
      </c>
      <c r="E991" s="96" t="s">
        <v>40</v>
      </c>
      <c r="F991" s="98">
        <v>2.4E-2</v>
      </c>
      <c r="G991" s="114">
        <v>16</v>
      </c>
      <c r="H991" s="99">
        <v>0.38</v>
      </c>
    </row>
    <row r="992" spans="2:8" ht="19.5" customHeight="1">
      <c r="B992" s="100"/>
      <c r="C992" s="100"/>
      <c r="D992" s="100"/>
      <c r="E992" s="100"/>
      <c r="F992" s="101" t="s">
        <v>562</v>
      </c>
      <c r="G992" s="101"/>
      <c r="H992" s="102">
        <v>0.67</v>
      </c>
    </row>
    <row r="993" spans="2:8" ht="15" customHeight="1">
      <c r="B993" s="100"/>
      <c r="C993" s="100"/>
      <c r="D993" s="100"/>
      <c r="E993" s="100"/>
      <c r="F993" s="103" t="s">
        <v>563</v>
      </c>
      <c r="G993" s="103"/>
      <c r="H993" s="104">
        <v>1.64</v>
      </c>
    </row>
    <row r="994" spans="2:8" ht="15" customHeight="1">
      <c r="B994" s="100"/>
      <c r="C994" s="100"/>
      <c r="D994" s="100"/>
      <c r="E994" s="100"/>
      <c r="F994" s="103" t="s">
        <v>564</v>
      </c>
      <c r="G994" s="103"/>
      <c r="H994" s="104">
        <v>1.39</v>
      </c>
    </row>
    <row r="995" spans="2:8" ht="15" customHeight="1">
      <c r="B995" s="100"/>
      <c r="C995" s="100"/>
      <c r="D995" s="100"/>
      <c r="E995" s="100"/>
      <c r="F995" s="103" t="s">
        <v>565</v>
      </c>
      <c r="G995" s="103"/>
      <c r="H995" s="104">
        <v>0.25</v>
      </c>
    </row>
    <row r="996" spans="2:8" ht="15" customHeight="1">
      <c r="B996" s="100"/>
      <c r="C996" s="100"/>
      <c r="D996" s="100"/>
      <c r="E996" s="100"/>
      <c r="F996" s="103" t="s">
        <v>566</v>
      </c>
      <c r="G996" s="103"/>
      <c r="H996" s="104">
        <v>1.64</v>
      </c>
    </row>
    <row r="997" spans="2:8" ht="15" customHeight="1">
      <c r="B997" s="100"/>
      <c r="C997" s="100"/>
      <c r="D997" s="100"/>
      <c r="E997" s="100"/>
      <c r="F997" s="103" t="s">
        <v>567</v>
      </c>
      <c r="G997" s="103"/>
      <c r="H997" s="104">
        <v>0.41360000000000002</v>
      </c>
    </row>
    <row r="998" spans="2:8" ht="15" customHeight="1">
      <c r="B998" s="100"/>
      <c r="C998" s="100"/>
      <c r="D998" s="100"/>
      <c r="E998" s="100"/>
      <c r="F998" s="103" t="s">
        <v>568</v>
      </c>
      <c r="G998" s="103"/>
      <c r="H998" s="104">
        <v>2.0499999999999998</v>
      </c>
    </row>
    <row r="999" spans="2:8" ht="15" customHeight="1">
      <c r="B999" s="100"/>
      <c r="C999" s="100"/>
      <c r="D999" s="100"/>
      <c r="E999" s="100"/>
      <c r="F999" s="103" t="s">
        <v>539</v>
      </c>
      <c r="G999" s="103"/>
      <c r="H999" s="104">
        <v>480.52</v>
      </c>
    </row>
    <row r="1000" spans="2:8" ht="15" customHeight="1">
      <c r="B1000" s="100"/>
      <c r="C1000" s="100"/>
      <c r="D1000" s="100"/>
      <c r="E1000" s="100"/>
      <c r="F1000" s="103" t="s">
        <v>569</v>
      </c>
      <c r="G1000" s="103"/>
      <c r="H1000" s="104">
        <v>600.65</v>
      </c>
    </row>
    <row r="1001" spans="2:8" ht="15" customHeight="1">
      <c r="B1001" s="100"/>
      <c r="C1001" s="100"/>
      <c r="D1001" s="93"/>
      <c r="E1001" s="93"/>
      <c r="F1001" s="100"/>
      <c r="G1001" s="115"/>
      <c r="H1001" s="100"/>
    </row>
    <row r="1002" spans="2:8" ht="10" customHeight="1">
      <c r="B1002" s="87" t="s">
        <v>898</v>
      </c>
      <c r="C1002" s="87"/>
      <c r="D1002" s="87"/>
      <c r="E1002" s="87"/>
      <c r="F1002" s="87"/>
      <c r="G1002" s="87"/>
      <c r="H1002" s="87"/>
    </row>
    <row r="1003" spans="2:8" ht="20.149999999999999" customHeight="1">
      <c r="B1003" s="94" t="s">
        <v>549</v>
      </c>
      <c r="C1003" s="94"/>
      <c r="D1003" s="95" t="s">
        <v>11</v>
      </c>
      <c r="E1003" s="95" t="s">
        <v>550</v>
      </c>
      <c r="F1003" s="95" t="s">
        <v>551</v>
      </c>
      <c r="G1003" s="113" t="s">
        <v>552</v>
      </c>
      <c r="H1003" s="95" t="s">
        <v>553</v>
      </c>
    </row>
    <row r="1004" spans="2:8" ht="15" customHeight="1">
      <c r="B1004" s="96" t="s">
        <v>899</v>
      </c>
      <c r="C1004" s="97" t="s">
        <v>900</v>
      </c>
      <c r="D1004" s="96" t="s">
        <v>39</v>
      </c>
      <c r="E1004" s="96" t="s">
        <v>154</v>
      </c>
      <c r="F1004" s="98">
        <v>1.19</v>
      </c>
      <c r="G1004" s="114">
        <v>1.29</v>
      </c>
      <c r="H1004" s="99">
        <v>1.54</v>
      </c>
    </row>
    <row r="1005" spans="2:8" ht="20.149999999999999" customHeight="1">
      <c r="B1005" s="96" t="s">
        <v>896</v>
      </c>
      <c r="C1005" s="97" t="s">
        <v>897</v>
      </c>
      <c r="D1005" s="96" t="s">
        <v>39</v>
      </c>
      <c r="E1005" s="96" t="s">
        <v>28</v>
      </c>
      <c r="F1005" s="98">
        <v>8.9999999999999993E-3</v>
      </c>
      <c r="G1005" s="114">
        <v>2.68</v>
      </c>
      <c r="H1005" s="99">
        <v>0.02</v>
      </c>
    </row>
    <row r="1006" spans="2:8" ht="15" customHeight="1">
      <c r="B1006" s="100"/>
      <c r="C1006" s="100"/>
      <c r="D1006" s="100"/>
      <c r="E1006" s="100"/>
      <c r="F1006" s="101" t="s">
        <v>556</v>
      </c>
      <c r="G1006" s="101"/>
      <c r="H1006" s="102">
        <v>1.56</v>
      </c>
    </row>
    <row r="1007" spans="2:8" ht="15" customHeight="1">
      <c r="B1007" s="94" t="s">
        <v>557</v>
      </c>
      <c r="C1007" s="94"/>
      <c r="D1007" s="95" t="s">
        <v>11</v>
      </c>
      <c r="E1007" s="95" t="s">
        <v>550</v>
      </c>
      <c r="F1007" s="95" t="s">
        <v>551</v>
      </c>
      <c r="G1007" s="113" t="s">
        <v>552</v>
      </c>
      <c r="H1007" s="95" t="s">
        <v>553</v>
      </c>
    </row>
    <row r="1008" spans="2:8" ht="15" customHeight="1">
      <c r="B1008" s="96" t="s">
        <v>866</v>
      </c>
      <c r="C1008" s="97" t="s">
        <v>867</v>
      </c>
      <c r="D1008" s="96" t="s">
        <v>39</v>
      </c>
      <c r="E1008" s="96" t="s">
        <v>40</v>
      </c>
      <c r="F1008" s="98">
        <v>0.03</v>
      </c>
      <c r="G1008" s="114">
        <v>11.94</v>
      </c>
      <c r="H1008" s="99">
        <v>0.36</v>
      </c>
    </row>
    <row r="1009" spans="2:8" ht="15" customHeight="1">
      <c r="B1009" s="96" t="s">
        <v>868</v>
      </c>
      <c r="C1009" s="97" t="s">
        <v>869</v>
      </c>
      <c r="D1009" s="96" t="s">
        <v>39</v>
      </c>
      <c r="E1009" s="96" t="s">
        <v>40</v>
      </c>
      <c r="F1009" s="98">
        <v>0.03</v>
      </c>
      <c r="G1009" s="114">
        <v>16</v>
      </c>
      <c r="H1009" s="99">
        <v>0.48</v>
      </c>
    </row>
    <row r="1010" spans="2:8" ht="15" customHeight="1">
      <c r="B1010" s="100"/>
      <c r="C1010" s="100"/>
      <c r="D1010" s="100"/>
      <c r="E1010" s="100"/>
      <c r="F1010" s="101" t="s">
        <v>562</v>
      </c>
      <c r="G1010" s="101"/>
      <c r="H1010" s="102">
        <v>0.84</v>
      </c>
    </row>
    <row r="1011" spans="2:8" ht="15" customHeight="1">
      <c r="B1011" s="100"/>
      <c r="C1011" s="100"/>
      <c r="D1011" s="100"/>
      <c r="E1011" s="100"/>
      <c r="F1011" s="103" t="s">
        <v>563</v>
      </c>
      <c r="G1011" s="103"/>
      <c r="H1011" s="104">
        <v>2.38</v>
      </c>
    </row>
    <row r="1012" spans="2:8" ht="15" customHeight="1">
      <c r="B1012" s="100"/>
      <c r="C1012" s="100"/>
      <c r="D1012" s="100"/>
      <c r="E1012" s="100"/>
      <c r="F1012" s="103" t="s">
        <v>564</v>
      </c>
      <c r="G1012" s="103"/>
      <c r="H1012" s="104">
        <v>2.08</v>
      </c>
    </row>
    <row r="1013" spans="2:8" ht="15" customHeight="1">
      <c r="B1013" s="100"/>
      <c r="C1013" s="100"/>
      <c r="D1013" s="100"/>
      <c r="E1013" s="100"/>
      <c r="F1013" s="103" t="s">
        <v>565</v>
      </c>
      <c r="G1013" s="103"/>
      <c r="H1013" s="104">
        <v>0.3</v>
      </c>
    </row>
    <row r="1014" spans="2:8" ht="15" customHeight="1">
      <c r="B1014" s="100"/>
      <c r="C1014" s="100"/>
      <c r="D1014" s="100"/>
      <c r="E1014" s="100"/>
      <c r="F1014" s="103" t="s">
        <v>566</v>
      </c>
      <c r="G1014" s="103"/>
      <c r="H1014" s="104">
        <v>2.38</v>
      </c>
    </row>
    <row r="1015" spans="2:8" ht="15" customHeight="1">
      <c r="B1015" s="100"/>
      <c r="C1015" s="100"/>
      <c r="D1015" s="100"/>
      <c r="E1015" s="100"/>
      <c r="F1015" s="103" t="s">
        <v>567</v>
      </c>
      <c r="G1015" s="103"/>
      <c r="H1015" s="104">
        <v>0.60019999999999996</v>
      </c>
    </row>
    <row r="1016" spans="2:8" ht="10" customHeight="1">
      <c r="B1016" s="100"/>
      <c r="C1016" s="100"/>
      <c r="D1016" s="100"/>
      <c r="E1016" s="100"/>
      <c r="F1016" s="103" t="s">
        <v>568</v>
      </c>
      <c r="G1016" s="103"/>
      <c r="H1016" s="104">
        <v>2.98</v>
      </c>
    </row>
    <row r="1017" spans="2:8" ht="20.149999999999999" customHeight="1">
      <c r="B1017" s="100"/>
      <c r="C1017" s="100"/>
      <c r="D1017" s="100"/>
      <c r="E1017" s="100"/>
      <c r="F1017" s="103" t="s">
        <v>539</v>
      </c>
      <c r="G1017" s="103"/>
      <c r="H1017" s="104">
        <v>2080.12</v>
      </c>
    </row>
    <row r="1018" spans="2:8" ht="15" customHeight="1">
      <c r="B1018" s="100"/>
      <c r="C1018" s="100"/>
      <c r="D1018" s="100"/>
      <c r="E1018" s="100"/>
      <c r="F1018" s="103" t="s">
        <v>569</v>
      </c>
      <c r="G1018" s="103"/>
      <c r="H1018" s="104">
        <v>2604.52</v>
      </c>
    </row>
    <row r="1019" spans="2:8" ht="15" customHeight="1">
      <c r="B1019" s="100"/>
      <c r="C1019" s="100"/>
      <c r="D1019" s="93"/>
      <c r="E1019" s="93"/>
      <c r="F1019" s="100"/>
      <c r="G1019" s="115"/>
      <c r="H1019" s="100"/>
    </row>
    <row r="1020" spans="2:8" ht="19.5" customHeight="1">
      <c r="B1020" s="87" t="s">
        <v>901</v>
      </c>
      <c r="C1020" s="87"/>
      <c r="D1020" s="87"/>
      <c r="E1020" s="87"/>
      <c r="F1020" s="87"/>
      <c r="G1020" s="87"/>
      <c r="H1020" s="87"/>
    </row>
    <row r="1021" spans="2:8" ht="15" customHeight="1">
      <c r="B1021" s="94" t="s">
        <v>549</v>
      </c>
      <c r="C1021" s="94"/>
      <c r="D1021" s="95" t="s">
        <v>11</v>
      </c>
      <c r="E1021" s="95" t="s">
        <v>550</v>
      </c>
      <c r="F1021" s="95" t="s">
        <v>551</v>
      </c>
      <c r="G1021" s="113" t="s">
        <v>552</v>
      </c>
      <c r="H1021" s="95" t="s">
        <v>553</v>
      </c>
    </row>
    <row r="1022" spans="2:8" ht="15" customHeight="1">
      <c r="B1022" s="96" t="s">
        <v>902</v>
      </c>
      <c r="C1022" s="97" t="s">
        <v>903</v>
      </c>
      <c r="D1022" s="96" t="s">
        <v>39</v>
      </c>
      <c r="E1022" s="96" t="s">
        <v>154</v>
      </c>
      <c r="F1022" s="98">
        <v>1.0269999999999999</v>
      </c>
      <c r="G1022" s="114">
        <v>5.55</v>
      </c>
      <c r="H1022" s="99">
        <v>5.7</v>
      </c>
    </row>
    <row r="1023" spans="2:8" ht="15" customHeight="1">
      <c r="B1023" s="96" t="s">
        <v>896</v>
      </c>
      <c r="C1023" s="97" t="s">
        <v>897</v>
      </c>
      <c r="D1023" s="96" t="s">
        <v>39</v>
      </c>
      <c r="E1023" s="96" t="s">
        <v>28</v>
      </c>
      <c r="F1023" s="98">
        <v>0.01</v>
      </c>
      <c r="G1023" s="114">
        <v>2.68</v>
      </c>
      <c r="H1023" s="99">
        <v>0.03</v>
      </c>
    </row>
    <row r="1024" spans="2:8" ht="15" customHeight="1">
      <c r="B1024" s="100"/>
      <c r="C1024" s="100"/>
      <c r="D1024" s="100"/>
      <c r="E1024" s="100"/>
      <c r="F1024" s="101" t="s">
        <v>556</v>
      </c>
      <c r="G1024" s="101"/>
      <c r="H1024" s="102">
        <v>5.73</v>
      </c>
    </row>
    <row r="1025" spans="2:8" ht="15" customHeight="1">
      <c r="B1025" s="94" t="s">
        <v>557</v>
      </c>
      <c r="C1025" s="94"/>
      <c r="D1025" s="95" t="s">
        <v>11</v>
      </c>
      <c r="E1025" s="95" t="s">
        <v>550</v>
      </c>
      <c r="F1025" s="95" t="s">
        <v>551</v>
      </c>
      <c r="G1025" s="113" t="s">
        <v>552</v>
      </c>
      <c r="H1025" s="95" t="s">
        <v>553</v>
      </c>
    </row>
    <row r="1026" spans="2:8" ht="15" customHeight="1">
      <c r="B1026" s="96" t="s">
        <v>866</v>
      </c>
      <c r="C1026" s="97" t="s">
        <v>867</v>
      </c>
      <c r="D1026" s="96" t="s">
        <v>39</v>
      </c>
      <c r="E1026" s="96" t="s">
        <v>40</v>
      </c>
      <c r="F1026" s="98">
        <v>8.9999999999999993E-3</v>
      </c>
      <c r="G1026" s="114">
        <v>11.94</v>
      </c>
      <c r="H1026" s="99">
        <v>0.11</v>
      </c>
    </row>
    <row r="1027" spans="2:8" ht="15" customHeight="1">
      <c r="B1027" s="96" t="s">
        <v>868</v>
      </c>
      <c r="C1027" s="97" t="s">
        <v>869</v>
      </c>
      <c r="D1027" s="96" t="s">
        <v>39</v>
      </c>
      <c r="E1027" s="96" t="s">
        <v>40</v>
      </c>
      <c r="F1027" s="98">
        <v>8.9999999999999993E-3</v>
      </c>
      <c r="G1027" s="114">
        <v>16</v>
      </c>
      <c r="H1027" s="99">
        <v>0.14000000000000001</v>
      </c>
    </row>
    <row r="1028" spans="2:8" ht="15" customHeight="1">
      <c r="B1028" s="100"/>
      <c r="C1028" s="100"/>
      <c r="D1028" s="100"/>
      <c r="E1028" s="100"/>
      <c r="F1028" s="101" t="s">
        <v>562</v>
      </c>
      <c r="G1028" s="101"/>
      <c r="H1028" s="102">
        <v>0.25</v>
      </c>
    </row>
    <row r="1029" spans="2:8" ht="15" customHeight="1">
      <c r="B1029" s="100"/>
      <c r="C1029" s="100"/>
      <c r="D1029" s="100"/>
      <c r="E1029" s="100"/>
      <c r="F1029" s="103" t="s">
        <v>563</v>
      </c>
      <c r="G1029" s="103"/>
      <c r="H1029" s="104">
        <v>5.95</v>
      </c>
    </row>
    <row r="1030" spans="2:8" ht="15" customHeight="1">
      <c r="B1030" s="100"/>
      <c r="C1030" s="100"/>
      <c r="D1030" s="100"/>
      <c r="E1030" s="100"/>
      <c r="F1030" s="103" t="s">
        <v>564</v>
      </c>
      <c r="G1030" s="103"/>
      <c r="H1030" s="104">
        <v>5.89</v>
      </c>
    </row>
    <row r="1031" spans="2:8" ht="10" customHeight="1">
      <c r="B1031" s="100"/>
      <c r="C1031" s="100"/>
      <c r="D1031" s="100"/>
      <c r="E1031" s="100"/>
      <c r="F1031" s="103" t="s">
        <v>565</v>
      </c>
      <c r="G1031" s="103"/>
      <c r="H1031" s="104">
        <v>0.06</v>
      </c>
    </row>
    <row r="1032" spans="2:8" ht="20.149999999999999" customHeight="1">
      <c r="B1032" s="100"/>
      <c r="C1032" s="100"/>
      <c r="D1032" s="100"/>
      <c r="E1032" s="100"/>
      <c r="F1032" s="103" t="s">
        <v>566</v>
      </c>
      <c r="G1032" s="103"/>
      <c r="H1032" s="104">
        <v>5.95</v>
      </c>
    </row>
    <row r="1033" spans="2:8" ht="15" customHeight="1">
      <c r="B1033" s="100"/>
      <c r="C1033" s="100"/>
      <c r="D1033" s="100"/>
      <c r="E1033" s="100"/>
      <c r="F1033" s="103" t="s">
        <v>567</v>
      </c>
      <c r="G1033" s="103"/>
      <c r="H1033" s="104">
        <v>1.5005999999999999</v>
      </c>
    </row>
    <row r="1034" spans="2:8" ht="15" customHeight="1">
      <c r="B1034" s="100"/>
      <c r="C1034" s="100"/>
      <c r="D1034" s="100"/>
      <c r="E1034" s="100"/>
      <c r="F1034" s="103" t="s">
        <v>568</v>
      </c>
      <c r="G1034" s="103"/>
      <c r="H1034" s="104">
        <v>7.45</v>
      </c>
    </row>
    <row r="1035" spans="2:8" ht="15" customHeight="1">
      <c r="B1035" s="100"/>
      <c r="C1035" s="100"/>
      <c r="D1035" s="100"/>
      <c r="E1035" s="100"/>
      <c r="F1035" s="103" t="s">
        <v>539</v>
      </c>
      <c r="G1035" s="103"/>
      <c r="H1035" s="104">
        <v>934.15</v>
      </c>
    </row>
    <row r="1036" spans="2:8" ht="15" customHeight="1">
      <c r="B1036" s="100"/>
      <c r="C1036" s="100"/>
      <c r="D1036" s="100"/>
      <c r="E1036" s="100"/>
      <c r="F1036" s="103" t="s">
        <v>569</v>
      </c>
      <c r="G1036" s="103"/>
      <c r="H1036" s="104">
        <v>1169.6500000000001</v>
      </c>
    </row>
    <row r="1037" spans="2:8" ht="15" customHeight="1">
      <c r="B1037" s="100"/>
      <c r="C1037" s="100"/>
      <c r="D1037" s="93"/>
      <c r="E1037" s="93"/>
      <c r="F1037" s="100"/>
      <c r="G1037" s="115"/>
      <c r="H1037" s="100"/>
    </row>
    <row r="1038" spans="2:8" ht="15" customHeight="1">
      <c r="B1038" s="87" t="s">
        <v>904</v>
      </c>
      <c r="C1038" s="87"/>
      <c r="D1038" s="87"/>
      <c r="E1038" s="87"/>
      <c r="F1038" s="87"/>
      <c r="G1038" s="87"/>
      <c r="H1038" s="87"/>
    </row>
    <row r="1039" spans="2:8" ht="15" customHeight="1">
      <c r="B1039" s="94" t="s">
        <v>549</v>
      </c>
      <c r="C1039" s="94"/>
      <c r="D1039" s="95" t="s">
        <v>11</v>
      </c>
      <c r="E1039" s="95" t="s">
        <v>550</v>
      </c>
      <c r="F1039" s="95" t="s">
        <v>551</v>
      </c>
      <c r="G1039" s="113" t="s">
        <v>552</v>
      </c>
      <c r="H1039" s="95" t="s">
        <v>553</v>
      </c>
    </row>
    <row r="1040" spans="2:8" ht="15" customHeight="1">
      <c r="B1040" s="96" t="s">
        <v>905</v>
      </c>
      <c r="C1040" s="97" t="s">
        <v>236</v>
      </c>
      <c r="D1040" s="96" t="s">
        <v>39</v>
      </c>
      <c r="E1040" s="96" t="s">
        <v>28</v>
      </c>
      <c r="F1040" s="98">
        <v>1</v>
      </c>
      <c r="G1040" s="114">
        <v>175.59</v>
      </c>
      <c r="H1040" s="99">
        <v>175.59</v>
      </c>
    </row>
    <row r="1041" spans="2:8" ht="15" customHeight="1">
      <c r="B1041" s="100"/>
      <c r="C1041" s="100"/>
      <c r="D1041" s="100"/>
      <c r="E1041" s="100"/>
      <c r="F1041" s="101" t="s">
        <v>556</v>
      </c>
      <c r="G1041" s="101"/>
      <c r="H1041" s="102">
        <v>175.59</v>
      </c>
    </row>
    <row r="1042" spans="2:8" ht="15" customHeight="1">
      <c r="B1042" s="94" t="s">
        <v>557</v>
      </c>
      <c r="C1042" s="94"/>
      <c r="D1042" s="95" t="s">
        <v>11</v>
      </c>
      <c r="E1042" s="95" t="s">
        <v>550</v>
      </c>
      <c r="F1042" s="95" t="s">
        <v>551</v>
      </c>
      <c r="G1042" s="113" t="s">
        <v>552</v>
      </c>
      <c r="H1042" s="95" t="s">
        <v>553</v>
      </c>
    </row>
    <row r="1043" spans="2:8" ht="15" customHeight="1">
      <c r="B1043" s="96" t="s">
        <v>868</v>
      </c>
      <c r="C1043" s="97" t="s">
        <v>869</v>
      </c>
      <c r="D1043" s="96" t="s">
        <v>39</v>
      </c>
      <c r="E1043" s="96" t="s">
        <v>40</v>
      </c>
      <c r="F1043" s="98">
        <v>2</v>
      </c>
      <c r="G1043" s="114">
        <v>16</v>
      </c>
      <c r="H1043" s="99">
        <v>32</v>
      </c>
    </row>
    <row r="1044" spans="2:8" ht="15" customHeight="1">
      <c r="B1044" s="96" t="s">
        <v>866</v>
      </c>
      <c r="C1044" s="97" t="s">
        <v>867</v>
      </c>
      <c r="D1044" s="96" t="s">
        <v>39</v>
      </c>
      <c r="E1044" s="96" t="s">
        <v>40</v>
      </c>
      <c r="F1044" s="98">
        <v>2</v>
      </c>
      <c r="G1044" s="114">
        <v>11.94</v>
      </c>
      <c r="H1044" s="99">
        <v>23.88</v>
      </c>
    </row>
    <row r="1045" spans="2:8" ht="15" customHeight="1">
      <c r="B1045" s="100"/>
      <c r="C1045" s="100"/>
      <c r="D1045" s="100"/>
      <c r="E1045" s="100"/>
      <c r="F1045" s="101" t="s">
        <v>562</v>
      </c>
      <c r="G1045" s="101"/>
      <c r="H1045" s="102">
        <v>55.88</v>
      </c>
    </row>
    <row r="1046" spans="2:8" ht="10" customHeight="1">
      <c r="B1046" s="100"/>
      <c r="C1046" s="100"/>
      <c r="D1046" s="100"/>
      <c r="E1046" s="100"/>
      <c r="F1046" s="103" t="s">
        <v>563</v>
      </c>
      <c r="G1046" s="103"/>
      <c r="H1046" s="104">
        <v>231.47</v>
      </c>
    </row>
    <row r="1047" spans="2:8" ht="20.149999999999999" customHeight="1">
      <c r="B1047" s="100"/>
      <c r="C1047" s="100"/>
      <c r="D1047" s="100"/>
      <c r="E1047" s="100"/>
      <c r="F1047" s="103" t="s">
        <v>564</v>
      </c>
      <c r="G1047" s="103"/>
      <c r="H1047" s="104">
        <v>210.31</v>
      </c>
    </row>
    <row r="1048" spans="2:8" ht="15" customHeight="1">
      <c r="B1048" s="100"/>
      <c r="C1048" s="100"/>
      <c r="D1048" s="100"/>
      <c r="E1048" s="100"/>
      <c r="F1048" s="103" t="s">
        <v>565</v>
      </c>
      <c r="G1048" s="103"/>
      <c r="H1048" s="104">
        <v>21.16</v>
      </c>
    </row>
    <row r="1049" spans="2:8" ht="20.149999999999999" customHeight="1">
      <c r="B1049" s="100"/>
      <c r="C1049" s="100"/>
      <c r="D1049" s="100"/>
      <c r="E1049" s="100"/>
      <c r="F1049" s="103" t="s">
        <v>566</v>
      </c>
      <c r="G1049" s="103"/>
      <c r="H1049" s="104">
        <v>231.47</v>
      </c>
    </row>
    <row r="1050" spans="2:8" ht="15" customHeight="1">
      <c r="B1050" s="100"/>
      <c r="C1050" s="100"/>
      <c r="D1050" s="100"/>
      <c r="E1050" s="100"/>
      <c r="F1050" s="103" t="s">
        <v>567</v>
      </c>
      <c r="G1050" s="103"/>
      <c r="H1050" s="104">
        <v>58.3767</v>
      </c>
    </row>
    <row r="1051" spans="2:8" ht="15" customHeight="1">
      <c r="B1051" s="100"/>
      <c r="C1051" s="100"/>
      <c r="D1051" s="100"/>
      <c r="E1051" s="100"/>
      <c r="F1051" s="103" t="s">
        <v>568</v>
      </c>
      <c r="G1051" s="103"/>
      <c r="H1051" s="104">
        <v>289.85000000000002</v>
      </c>
    </row>
    <row r="1052" spans="2:8" ht="15" customHeight="1">
      <c r="B1052" s="100"/>
      <c r="C1052" s="100"/>
      <c r="D1052" s="100"/>
      <c r="E1052" s="100"/>
      <c r="F1052" s="103" t="s">
        <v>539</v>
      </c>
      <c r="G1052" s="103"/>
      <c r="H1052" s="104">
        <v>462.94</v>
      </c>
    </row>
    <row r="1053" spans="2:8" ht="15" customHeight="1">
      <c r="B1053" s="100"/>
      <c r="C1053" s="100"/>
      <c r="D1053" s="100"/>
      <c r="E1053" s="100"/>
      <c r="F1053" s="103" t="s">
        <v>569</v>
      </c>
      <c r="G1053" s="103"/>
      <c r="H1053" s="104">
        <v>579.70000000000005</v>
      </c>
    </row>
    <row r="1054" spans="2:8" ht="15" customHeight="1">
      <c r="B1054" s="100"/>
      <c r="C1054" s="100"/>
      <c r="D1054" s="93"/>
      <c r="E1054" s="93"/>
      <c r="F1054" s="100"/>
      <c r="G1054" s="115"/>
      <c r="H1054" s="100"/>
    </row>
    <row r="1055" spans="2:8" ht="15" customHeight="1">
      <c r="B1055" s="87" t="s">
        <v>906</v>
      </c>
      <c r="C1055" s="87"/>
      <c r="D1055" s="87"/>
      <c r="E1055" s="87"/>
      <c r="F1055" s="87"/>
      <c r="G1055" s="87"/>
      <c r="H1055" s="87"/>
    </row>
    <row r="1056" spans="2:8" ht="15" customHeight="1">
      <c r="B1056" s="94" t="s">
        <v>549</v>
      </c>
      <c r="C1056" s="94"/>
      <c r="D1056" s="95" t="s">
        <v>11</v>
      </c>
      <c r="E1056" s="95" t="s">
        <v>550</v>
      </c>
      <c r="F1056" s="95" t="s">
        <v>551</v>
      </c>
      <c r="G1056" s="113" t="s">
        <v>552</v>
      </c>
      <c r="H1056" s="95" t="s">
        <v>553</v>
      </c>
    </row>
    <row r="1057" spans="2:8" ht="15" customHeight="1">
      <c r="B1057" s="96" t="s">
        <v>907</v>
      </c>
      <c r="C1057" s="97" t="s">
        <v>908</v>
      </c>
      <c r="D1057" s="96" t="s">
        <v>39</v>
      </c>
      <c r="E1057" s="96" t="s">
        <v>28</v>
      </c>
      <c r="F1057" s="98">
        <v>1</v>
      </c>
      <c r="G1057" s="114">
        <v>59.48</v>
      </c>
      <c r="H1057" s="99">
        <v>59.48</v>
      </c>
    </row>
    <row r="1058" spans="2:8" ht="15" customHeight="1">
      <c r="B1058" s="100"/>
      <c r="C1058" s="100"/>
      <c r="D1058" s="100"/>
      <c r="E1058" s="100"/>
      <c r="F1058" s="101" t="s">
        <v>556</v>
      </c>
      <c r="G1058" s="101"/>
      <c r="H1058" s="102">
        <v>59.48</v>
      </c>
    </row>
    <row r="1059" spans="2:8" ht="15" customHeight="1">
      <c r="B1059" s="94" t="s">
        <v>557</v>
      </c>
      <c r="C1059" s="94"/>
      <c r="D1059" s="95" t="s">
        <v>11</v>
      </c>
      <c r="E1059" s="95" t="s">
        <v>550</v>
      </c>
      <c r="F1059" s="95" t="s">
        <v>551</v>
      </c>
      <c r="G1059" s="113" t="s">
        <v>552</v>
      </c>
      <c r="H1059" s="95" t="s">
        <v>553</v>
      </c>
    </row>
    <row r="1060" spans="2:8" ht="10" customHeight="1">
      <c r="B1060" s="96" t="s">
        <v>866</v>
      </c>
      <c r="C1060" s="97" t="s">
        <v>867</v>
      </c>
      <c r="D1060" s="96" t="s">
        <v>39</v>
      </c>
      <c r="E1060" s="96" t="s">
        <v>40</v>
      </c>
      <c r="F1060" s="98">
        <v>1.25</v>
      </c>
      <c r="G1060" s="114">
        <v>11.94</v>
      </c>
      <c r="H1060" s="99">
        <v>14.93</v>
      </c>
    </row>
    <row r="1061" spans="2:8" ht="20.149999999999999" customHeight="1">
      <c r="B1061" s="96" t="s">
        <v>868</v>
      </c>
      <c r="C1061" s="97" t="s">
        <v>869</v>
      </c>
      <c r="D1061" s="96" t="s">
        <v>39</v>
      </c>
      <c r="E1061" s="96" t="s">
        <v>40</v>
      </c>
      <c r="F1061" s="98">
        <v>1.25</v>
      </c>
      <c r="G1061" s="114">
        <v>16</v>
      </c>
      <c r="H1061" s="99">
        <v>20</v>
      </c>
    </row>
    <row r="1062" spans="2:8" ht="15" customHeight="1">
      <c r="B1062" s="100"/>
      <c r="C1062" s="100"/>
      <c r="D1062" s="100"/>
      <c r="E1062" s="100"/>
      <c r="F1062" s="101" t="s">
        <v>562</v>
      </c>
      <c r="G1062" s="101"/>
      <c r="H1062" s="102">
        <v>34.93</v>
      </c>
    </row>
    <row r="1063" spans="2:8" ht="20.149999999999999" customHeight="1">
      <c r="B1063" s="100"/>
      <c r="C1063" s="100"/>
      <c r="D1063" s="100"/>
      <c r="E1063" s="100"/>
      <c r="F1063" s="103" t="s">
        <v>563</v>
      </c>
      <c r="G1063" s="103"/>
      <c r="H1063" s="104">
        <v>94.41</v>
      </c>
    </row>
    <row r="1064" spans="2:8" ht="15" customHeight="1">
      <c r="B1064" s="100"/>
      <c r="C1064" s="100"/>
      <c r="D1064" s="100"/>
      <c r="E1064" s="100"/>
      <c r="F1064" s="103" t="s">
        <v>564</v>
      </c>
      <c r="G1064" s="103"/>
      <c r="H1064" s="104">
        <v>81.19</v>
      </c>
    </row>
    <row r="1065" spans="2:8" ht="15" customHeight="1">
      <c r="B1065" s="100"/>
      <c r="C1065" s="100"/>
      <c r="D1065" s="100"/>
      <c r="E1065" s="100"/>
      <c r="F1065" s="103" t="s">
        <v>565</v>
      </c>
      <c r="G1065" s="103"/>
      <c r="H1065" s="104">
        <v>13.22</v>
      </c>
    </row>
    <row r="1066" spans="2:8" ht="15" customHeight="1">
      <c r="B1066" s="100"/>
      <c r="C1066" s="100"/>
      <c r="D1066" s="100"/>
      <c r="E1066" s="100"/>
      <c r="F1066" s="103" t="s">
        <v>566</v>
      </c>
      <c r="G1066" s="103"/>
      <c r="H1066" s="104">
        <v>94.41</v>
      </c>
    </row>
    <row r="1067" spans="2:8" ht="15" customHeight="1">
      <c r="B1067" s="100"/>
      <c r="C1067" s="100"/>
      <c r="D1067" s="100"/>
      <c r="E1067" s="100"/>
      <c r="F1067" s="103" t="s">
        <v>567</v>
      </c>
      <c r="G1067" s="103"/>
      <c r="H1067" s="104">
        <v>23.810199999999998</v>
      </c>
    </row>
    <row r="1068" spans="2:8" ht="20.149999999999999" customHeight="1">
      <c r="B1068" s="100"/>
      <c r="C1068" s="100"/>
      <c r="D1068" s="100"/>
      <c r="E1068" s="100"/>
      <c r="F1068" s="103" t="s">
        <v>568</v>
      </c>
      <c r="G1068" s="103"/>
      <c r="H1068" s="104">
        <v>118.22</v>
      </c>
    </row>
    <row r="1069" spans="2:8" ht="15" customHeight="1">
      <c r="B1069" s="100"/>
      <c r="C1069" s="100"/>
      <c r="D1069" s="100"/>
      <c r="E1069" s="100"/>
      <c r="F1069" s="103" t="s">
        <v>539</v>
      </c>
      <c r="G1069" s="103"/>
      <c r="H1069" s="104">
        <v>188.82</v>
      </c>
    </row>
    <row r="1070" spans="2:8" ht="15" customHeight="1">
      <c r="B1070" s="100"/>
      <c r="C1070" s="100"/>
      <c r="D1070" s="100"/>
      <c r="E1070" s="100"/>
      <c r="F1070" s="103" t="s">
        <v>569</v>
      </c>
      <c r="G1070" s="103"/>
      <c r="H1070" s="104">
        <v>236.44</v>
      </c>
    </row>
    <row r="1071" spans="2:8" ht="15" customHeight="1">
      <c r="B1071" s="100"/>
      <c r="C1071" s="100"/>
      <c r="D1071" s="93"/>
      <c r="E1071" s="93"/>
      <c r="F1071" s="100"/>
      <c r="G1071" s="115"/>
      <c r="H1071" s="100"/>
    </row>
    <row r="1072" spans="2:8" ht="15" customHeight="1">
      <c r="B1072" s="87" t="s">
        <v>909</v>
      </c>
      <c r="C1072" s="87"/>
      <c r="D1072" s="87"/>
      <c r="E1072" s="87"/>
      <c r="F1072" s="87"/>
      <c r="G1072" s="87"/>
      <c r="H1072" s="87"/>
    </row>
    <row r="1073" spans="2:8" ht="15" customHeight="1">
      <c r="B1073" s="94" t="s">
        <v>557</v>
      </c>
      <c r="C1073" s="94"/>
      <c r="D1073" s="95" t="s">
        <v>11</v>
      </c>
      <c r="E1073" s="95" t="s">
        <v>550</v>
      </c>
      <c r="F1073" s="95" t="s">
        <v>551</v>
      </c>
      <c r="G1073" s="113" t="s">
        <v>552</v>
      </c>
      <c r="H1073" s="95" t="s">
        <v>553</v>
      </c>
    </row>
    <row r="1074" spans="2:8" ht="15" customHeight="1">
      <c r="B1074" s="96" t="s">
        <v>223</v>
      </c>
      <c r="C1074" s="97" t="s">
        <v>910</v>
      </c>
      <c r="D1074" s="96" t="s">
        <v>39</v>
      </c>
      <c r="E1074" s="96" t="s">
        <v>28</v>
      </c>
      <c r="F1074" s="98">
        <v>1</v>
      </c>
      <c r="G1074" s="114">
        <v>5.8</v>
      </c>
      <c r="H1074" s="99">
        <v>5.8</v>
      </c>
    </row>
    <row r="1075" spans="2:8" ht="10" customHeight="1">
      <c r="B1075" s="96" t="s">
        <v>911</v>
      </c>
      <c r="C1075" s="97" t="s">
        <v>912</v>
      </c>
      <c r="D1075" s="96" t="s">
        <v>39</v>
      </c>
      <c r="E1075" s="96" t="s">
        <v>28</v>
      </c>
      <c r="F1075" s="98">
        <v>1</v>
      </c>
      <c r="G1075" s="114">
        <v>12.22</v>
      </c>
      <c r="H1075" s="99">
        <v>12.22</v>
      </c>
    </row>
    <row r="1076" spans="2:8" ht="20.149999999999999" customHeight="1">
      <c r="B1076" s="100"/>
      <c r="C1076" s="100"/>
      <c r="D1076" s="100"/>
      <c r="E1076" s="100"/>
      <c r="F1076" s="101" t="s">
        <v>562</v>
      </c>
      <c r="G1076" s="101"/>
      <c r="H1076" s="102">
        <v>18.02</v>
      </c>
    </row>
    <row r="1077" spans="2:8" ht="15" customHeight="1">
      <c r="B1077" s="100"/>
      <c r="C1077" s="100"/>
      <c r="D1077" s="100"/>
      <c r="E1077" s="100"/>
      <c r="F1077" s="103" t="s">
        <v>563</v>
      </c>
      <c r="G1077" s="103"/>
      <c r="H1077" s="104">
        <v>18.02</v>
      </c>
    </row>
    <row r="1078" spans="2:8" ht="20.149999999999999" customHeight="1">
      <c r="B1078" s="100"/>
      <c r="C1078" s="100"/>
      <c r="D1078" s="100"/>
      <c r="E1078" s="100"/>
      <c r="F1078" s="103" t="s">
        <v>564</v>
      </c>
      <c r="G1078" s="103"/>
      <c r="H1078" s="104">
        <v>14.88</v>
      </c>
    </row>
    <row r="1079" spans="2:8" ht="15" customHeight="1">
      <c r="B1079" s="100"/>
      <c r="C1079" s="100"/>
      <c r="D1079" s="100"/>
      <c r="E1079" s="100"/>
      <c r="F1079" s="103" t="s">
        <v>565</v>
      </c>
      <c r="G1079" s="103"/>
      <c r="H1079" s="104">
        <v>3.14</v>
      </c>
    </row>
    <row r="1080" spans="2:8" ht="15" customHeight="1">
      <c r="B1080" s="100"/>
      <c r="C1080" s="100"/>
      <c r="D1080" s="100"/>
      <c r="E1080" s="100"/>
      <c r="F1080" s="103" t="s">
        <v>566</v>
      </c>
      <c r="G1080" s="103"/>
      <c r="H1080" s="104">
        <v>18.02</v>
      </c>
    </row>
    <row r="1081" spans="2:8" ht="15" customHeight="1">
      <c r="B1081" s="100"/>
      <c r="C1081" s="100"/>
      <c r="D1081" s="100"/>
      <c r="E1081" s="100"/>
      <c r="F1081" s="103" t="s">
        <v>567</v>
      </c>
      <c r="G1081" s="103"/>
      <c r="H1081" s="104">
        <v>4.5446</v>
      </c>
    </row>
    <row r="1082" spans="2:8" ht="15" customHeight="1">
      <c r="B1082" s="100"/>
      <c r="C1082" s="100"/>
      <c r="D1082" s="100"/>
      <c r="E1082" s="100"/>
      <c r="F1082" s="103" t="s">
        <v>568</v>
      </c>
      <c r="G1082" s="103"/>
      <c r="H1082" s="104">
        <v>22.56</v>
      </c>
    </row>
    <row r="1083" spans="2:8" ht="20.149999999999999" customHeight="1">
      <c r="B1083" s="100"/>
      <c r="C1083" s="100"/>
      <c r="D1083" s="100"/>
      <c r="E1083" s="100"/>
      <c r="F1083" s="103" t="s">
        <v>539</v>
      </c>
      <c r="G1083" s="103"/>
      <c r="H1083" s="104">
        <v>36.04</v>
      </c>
    </row>
    <row r="1084" spans="2:8" ht="15" customHeight="1">
      <c r="B1084" s="100"/>
      <c r="C1084" s="100"/>
      <c r="D1084" s="100"/>
      <c r="E1084" s="100"/>
      <c r="F1084" s="103" t="s">
        <v>569</v>
      </c>
      <c r="G1084" s="103"/>
      <c r="H1084" s="104">
        <v>45.12</v>
      </c>
    </row>
    <row r="1085" spans="2:8" ht="15" customHeight="1">
      <c r="B1085" s="100"/>
      <c r="C1085" s="100"/>
      <c r="D1085" s="93"/>
      <c r="E1085" s="93"/>
      <c r="F1085" s="100"/>
      <c r="G1085" s="115"/>
      <c r="H1085" s="100"/>
    </row>
    <row r="1086" spans="2:8" ht="15" customHeight="1">
      <c r="B1086" s="87" t="s">
        <v>913</v>
      </c>
      <c r="C1086" s="87"/>
      <c r="D1086" s="87"/>
      <c r="E1086" s="87"/>
      <c r="F1086" s="87"/>
      <c r="G1086" s="87"/>
      <c r="H1086" s="87"/>
    </row>
    <row r="1087" spans="2:8" ht="15" customHeight="1">
      <c r="B1087" s="94" t="s">
        <v>557</v>
      </c>
      <c r="C1087" s="94"/>
      <c r="D1087" s="95" t="s">
        <v>11</v>
      </c>
      <c r="E1087" s="95" t="s">
        <v>550</v>
      </c>
      <c r="F1087" s="95" t="s">
        <v>551</v>
      </c>
      <c r="G1087" s="113" t="s">
        <v>552</v>
      </c>
      <c r="H1087" s="95" t="s">
        <v>553</v>
      </c>
    </row>
    <row r="1088" spans="2:8" ht="19.5" customHeight="1">
      <c r="B1088" s="96" t="s">
        <v>223</v>
      </c>
      <c r="C1088" s="97" t="s">
        <v>910</v>
      </c>
      <c r="D1088" s="96" t="s">
        <v>39</v>
      </c>
      <c r="E1088" s="96" t="s">
        <v>28</v>
      </c>
      <c r="F1088" s="98">
        <v>1</v>
      </c>
      <c r="G1088" s="114">
        <v>5.8</v>
      </c>
      <c r="H1088" s="99">
        <v>5.8</v>
      </c>
    </row>
    <row r="1089" spans="2:8" ht="19.5" customHeight="1">
      <c r="B1089" s="96" t="s">
        <v>914</v>
      </c>
      <c r="C1089" s="97" t="s">
        <v>915</v>
      </c>
      <c r="D1089" s="96" t="s">
        <v>39</v>
      </c>
      <c r="E1089" s="96" t="s">
        <v>28</v>
      </c>
      <c r="F1089" s="98">
        <v>1</v>
      </c>
      <c r="G1089" s="114">
        <v>22.77</v>
      </c>
      <c r="H1089" s="99">
        <v>22.77</v>
      </c>
    </row>
    <row r="1090" spans="2:8" ht="15" customHeight="1">
      <c r="B1090" s="100"/>
      <c r="C1090" s="100"/>
      <c r="D1090" s="100"/>
      <c r="E1090" s="100"/>
      <c r="F1090" s="101" t="s">
        <v>562</v>
      </c>
      <c r="G1090" s="101"/>
      <c r="H1090" s="102">
        <v>28.57</v>
      </c>
    </row>
    <row r="1091" spans="2:8" ht="14.5" customHeight="1">
      <c r="B1091" s="100"/>
      <c r="C1091" s="100"/>
      <c r="D1091" s="100"/>
      <c r="E1091" s="100"/>
      <c r="F1091" s="103" t="s">
        <v>563</v>
      </c>
      <c r="G1091" s="103"/>
      <c r="H1091" s="104">
        <v>28.57</v>
      </c>
    </row>
    <row r="1092" spans="2:8" ht="14.5" customHeight="1">
      <c r="B1092" s="100"/>
      <c r="C1092" s="100"/>
      <c r="D1092" s="100"/>
      <c r="E1092" s="100"/>
      <c r="F1092" s="103" t="s">
        <v>564</v>
      </c>
      <c r="G1092" s="103"/>
      <c r="H1092" s="104">
        <v>23.68</v>
      </c>
    </row>
    <row r="1093" spans="2:8" ht="14.5" customHeight="1">
      <c r="B1093" s="100"/>
      <c r="C1093" s="100"/>
      <c r="D1093" s="100"/>
      <c r="E1093" s="100"/>
      <c r="F1093" s="103" t="s">
        <v>565</v>
      </c>
      <c r="G1093" s="103"/>
      <c r="H1093" s="104">
        <v>4.8899999999999997</v>
      </c>
    </row>
    <row r="1094" spans="2:8" ht="14.5" customHeight="1">
      <c r="B1094" s="100"/>
      <c r="C1094" s="100"/>
      <c r="D1094" s="100"/>
      <c r="E1094" s="100"/>
      <c r="F1094" s="103" t="s">
        <v>566</v>
      </c>
      <c r="G1094" s="103"/>
      <c r="H1094" s="104">
        <v>28.57</v>
      </c>
    </row>
    <row r="1095" spans="2:8" ht="14.5" customHeight="1">
      <c r="B1095" s="100"/>
      <c r="C1095" s="100"/>
      <c r="D1095" s="100"/>
      <c r="E1095" s="100"/>
      <c r="F1095" s="103" t="s">
        <v>567</v>
      </c>
      <c r="G1095" s="103"/>
      <c r="H1095" s="104">
        <v>7.2054</v>
      </c>
    </row>
    <row r="1096" spans="2:8" ht="14.5" customHeight="1">
      <c r="B1096" s="100"/>
      <c r="C1096" s="100"/>
      <c r="D1096" s="100"/>
      <c r="E1096" s="100"/>
      <c r="F1096" s="103" t="s">
        <v>568</v>
      </c>
      <c r="G1096" s="103"/>
      <c r="H1096" s="104">
        <v>35.78</v>
      </c>
    </row>
    <row r="1097" spans="2:8" ht="14.5" customHeight="1">
      <c r="B1097" s="100"/>
      <c r="C1097" s="100"/>
      <c r="D1097" s="100"/>
      <c r="E1097" s="100"/>
      <c r="F1097" s="103" t="s">
        <v>539</v>
      </c>
      <c r="G1097" s="103"/>
      <c r="H1097" s="104">
        <v>171.42</v>
      </c>
    </row>
    <row r="1098" spans="2:8" ht="14.5" customHeight="1">
      <c r="B1098" s="100"/>
      <c r="C1098" s="100"/>
      <c r="D1098" s="100"/>
      <c r="E1098" s="100"/>
      <c r="F1098" s="103" t="s">
        <v>569</v>
      </c>
      <c r="G1098" s="103"/>
      <c r="H1098" s="104">
        <v>214.68</v>
      </c>
    </row>
    <row r="1099" spans="2:8" ht="15" customHeight="1">
      <c r="B1099" s="100"/>
      <c r="C1099" s="100"/>
      <c r="D1099" s="93"/>
      <c r="E1099" s="93"/>
      <c r="F1099" s="100"/>
      <c r="G1099" s="115"/>
      <c r="H1099" s="100"/>
    </row>
    <row r="1100" spans="2:8" ht="15" customHeight="1">
      <c r="B1100" s="87" t="s">
        <v>916</v>
      </c>
      <c r="C1100" s="87"/>
      <c r="D1100" s="87"/>
      <c r="E1100" s="87"/>
      <c r="F1100" s="87"/>
      <c r="G1100" s="87"/>
      <c r="H1100" s="87"/>
    </row>
    <row r="1101" spans="2:8" ht="15" customHeight="1">
      <c r="B1101" s="94" t="s">
        <v>557</v>
      </c>
      <c r="C1101" s="94"/>
      <c r="D1101" s="95" t="s">
        <v>11</v>
      </c>
      <c r="E1101" s="95" t="s">
        <v>550</v>
      </c>
      <c r="F1101" s="95" t="s">
        <v>551</v>
      </c>
      <c r="G1101" s="113" t="s">
        <v>552</v>
      </c>
      <c r="H1101" s="95" t="s">
        <v>553</v>
      </c>
    </row>
    <row r="1102" spans="2:8" ht="15" customHeight="1">
      <c r="B1102" s="96" t="s">
        <v>223</v>
      </c>
      <c r="C1102" s="97" t="s">
        <v>910</v>
      </c>
      <c r="D1102" s="96" t="s">
        <v>39</v>
      </c>
      <c r="E1102" s="96" t="s">
        <v>28</v>
      </c>
      <c r="F1102" s="98">
        <v>1</v>
      </c>
      <c r="G1102" s="114">
        <v>5.8</v>
      </c>
      <c r="H1102" s="99">
        <v>5.8</v>
      </c>
    </row>
    <row r="1103" spans="2:8" ht="15" customHeight="1">
      <c r="B1103" s="96" t="s">
        <v>917</v>
      </c>
      <c r="C1103" s="97" t="s">
        <v>918</v>
      </c>
      <c r="D1103" s="96" t="s">
        <v>39</v>
      </c>
      <c r="E1103" s="96" t="s">
        <v>28</v>
      </c>
      <c r="F1103" s="98">
        <v>1</v>
      </c>
      <c r="G1103" s="114">
        <v>15.35</v>
      </c>
      <c r="H1103" s="99">
        <v>15.35</v>
      </c>
    </row>
    <row r="1104" spans="2:8" ht="12.5" customHeight="1">
      <c r="B1104" s="100"/>
      <c r="C1104" s="100"/>
      <c r="D1104" s="100"/>
      <c r="E1104" s="100"/>
      <c r="F1104" s="101" t="s">
        <v>562</v>
      </c>
      <c r="G1104" s="101"/>
      <c r="H1104" s="102">
        <v>21.15</v>
      </c>
    </row>
    <row r="1105" spans="2:8" ht="12.5" customHeight="1">
      <c r="B1105" s="100"/>
      <c r="C1105" s="100"/>
      <c r="D1105" s="100"/>
      <c r="E1105" s="100"/>
      <c r="F1105" s="103" t="s">
        <v>563</v>
      </c>
      <c r="G1105" s="103"/>
      <c r="H1105" s="104">
        <v>21.15</v>
      </c>
    </row>
    <row r="1106" spans="2:8" ht="12.5" customHeight="1">
      <c r="B1106" s="100"/>
      <c r="C1106" s="100"/>
      <c r="D1106" s="100"/>
      <c r="E1106" s="100"/>
      <c r="F1106" s="103" t="s">
        <v>564</v>
      </c>
      <c r="G1106" s="103"/>
      <c r="H1106" s="104">
        <v>17.13</v>
      </c>
    </row>
    <row r="1107" spans="2:8" ht="12.5" customHeight="1">
      <c r="B1107" s="100"/>
      <c r="C1107" s="100"/>
      <c r="D1107" s="100"/>
      <c r="E1107" s="100"/>
      <c r="F1107" s="103" t="s">
        <v>565</v>
      </c>
      <c r="G1107" s="103"/>
      <c r="H1107" s="104">
        <v>4.0199999999999996</v>
      </c>
    </row>
    <row r="1108" spans="2:8" ht="12.5" customHeight="1">
      <c r="B1108" s="100"/>
      <c r="C1108" s="100"/>
      <c r="D1108" s="100"/>
      <c r="E1108" s="100"/>
      <c r="F1108" s="103" t="s">
        <v>566</v>
      </c>
      <c r="G1108" s="103"/>
      <c r="H1108" s="104">
        <v>21.15</v>
      </c>
    </row>
    <row r="1109" spans="2:8" ht="12.5" customHeight="1">
      <c r="B1109" s="100"/>
      <c r="C1109" s="100"/>
      <c r="D1109" s="100"/>
      <c r="E1109" s="100"/>
      <c r="F1109" s="103" t="s">
        <v>567</v>
      </c>
      <c r="G1109" s="103"/>
      <c r="H1109" s="104">
        <v>5.3339999999999996</v>
      </c>
    </row>
    <row r="1110" spans="2:8" ht="12.5" customHeight="1">
      <c r="B1110" s="100"/>
      <c r="C1110" s="100"/>
      <c r="D1110" s="100"/>
      <c r="E1110" s="100"/>
      <c r="F1110" s="103" t="s">
        <v>568</v>
      </c>
      <c r="G1110" s="103"/>
      <c r="H1110" s="104">
        <v>26.48</v>
      </c>
    </row>
    <row r="1111" spans="2:8" ht="12.5" customHeight="1">
      <c r="B1111" s="100"/>
      <c r="C1111" s="100"/>
      <c r="D1111" s="100"/>
      <c r="E1111" s="100"/>
      <c r="F1111" s="103" t="s">
        <v>539</v>
      </c>
      <c r="G1111" s="103"/>
      <c r="H1111" s="104">
        <v>63.45</v>
      </c>
    </row>
    <row r="1112" spans="2:8" ht="12.5" customHeight="1">
      <c r="B1112" s="100"/>
      <c r="C1112" s="100"/>
      <c r="D1112" s="100"/>
      <c r="E1112" s="100"/>
      <c r="F1112" s="103" t="s">
        <v>569</v>
      </c>
      <c r="G1112" s="103"/>
      <c r="H1112" s="104">
        <v>79.44</v>
      </c>
    </row>
    <row r="1113" spans="2:8" ht="15" customHeight="1">
      <c r="B1113" s="100"/>
      <c r="C1113" s="100"/>
      <c r="D1113" s="93"/>
      <c r="E1113" s="93"/>
      <c r="F1113" s="100"/>
      <c r="G1113" s="115"/>
      <c r="H1113" s="100"/>
    </row>
    <row r="1114" spans="2:8" ht="15" customHeight="1">
      <c r="B1114" s="87" t="s">
        <v>919</v>
      </c>
      <c r="C1114" s="87"/>
      <c r="D1114" s="87"/>
      <c r="E1114" s="87"/>
      <c r="F1114" s="87"/>
      <c r="G1114" s="87"/>
      <c r="H1114" s="87"/>
    </row>
    <row r="1115" spans="2:8" ht="15" customHeight="1">
      <c r="B1115" s="94" t="s">
        <v>557</v>
      </c>
      <c r="C1115" s="94"/>
      <c r="D1115" s="95" t="s">
        <v>11</v>
      </c>
      <c r="E1115" s="95" t="s">
        <v>550</v>
      </c>
      <c r="F1115" s="95" t="s">
        <v>551</v>
      </c>
      <c r="G1115" s="113" t="s">
        <v>552</v>
      </c>
      <c r="H1115" s="95" t="s">
        <v>553</v>
      </c>
    </row>
    <row r="1116" spans="2:8" ht="15" customHeight="1">
      <c r="B1116" s="96" t="s">
        <v>223</v>
      </c>
      <c r="C1116" s="97" t="s">
        <v>910</v>
      </c>
      <c r="D1116" s="96" t="s">
        <v>39</v>
      </c>
      <c r="E1116" s="96" t="s">
        <v>28</v>
      </c>
      <c r="F1116" s="98">
        <v>1</v>
      </c>
      <c r="G1116" s="114">
        <v>5.8</v>
      </c>
      <c r="H1116" s="99">
        <v>5.8</v>
      </c>
    </row>
    <row r="1117" spans="2:8" ht="15" customHeight="1">
      <c r="B1117" s="96" t="s">
        <v>920</v>
      </c>
      <c r="C1117" s="97" t="s">
        <v>921</v>
      </c>
      <c r="D1117" s="96" t="s">
        <v>39</v>
      </c>
      <c r="E1117" s="96" t="s">
        <v>28</v>
      </c>
      <c r="F1117" s="98">
        <v>1</v>
      </c>
      <c r="G1117" s="114">
        <v>17.239999999999998</v>
      </c>
      <c r="H1117" s="99">
        <v>17.239999999999998</v>
      </c>
    </row>
    <row r="1118" spans="2:8" ht="15" customHeight="1">
      <c r="B1118" s="100"/>
      <c r="C1118" s="100"/>
      <c r="D1118" s="100"/>
      <c r="E1118" s="100"/>
      <c r="F1118" s="101" t="s">
        <v>562</v>
      </c>
      <c r="G1118" s="101"/>
      <c r="H1118" s="102">
        <v>23.04</v>
      </c>
    </row>
    <row r="1119" spans="2:8" ht="15" customHeight="1">
      <c r="B1119" s="100"/>
      <c r="C1119" s="100"/>
      <c r="D1119" s="100"/>
      <c r="E1119" s="100"/>
      <c r="F1119" s="103" t="s">
        <v>563</v>
      </c>
      <c r="G1119" s="103"/>
      <c r="H1119" s="104">
        <v>23.04</v>
      </c>
    </row>
    <row r="1120" spans="2:8" ht="10" customHeight="1">
      <c r="B1120" s="100"/>
      <c r="C1120" s="100"/>
      <c r="D1120" s="100"/>
      <c r="E1120" s="100"/>
      <c r="F1120" s="103" t="s">
        <v>564</v>
      </c>
      <c r="G1120" s="103"/>
      <c r="H1120" s="104">
        <v>19.02</v>
      </c>
    </row>
    <row r="1121" spans="2:8" ht="20.149999999999999" customHeight="1">
      <c r="B1121" s="100"/>
      <c r="C1121" s="100"/>
      <c r="D1121" s="100"/>
      <c r="E1121" s="100"/>
      <c r="F1121" s="103" t="s">
        <v>565</v>
      </c>
      <c r="G1121" s="103"/>
      <c r="H1121" s="104">
        <v>4.0199999999999996</v>
      </c>
    </row>
    <row r="1122" spans="2:8" ht="15" customHeight="1">
      <c r="B1122" s="100"/>
      <c r="C1122" s="100"/>
      <c r="D1122" s="100"/>
      <c r="E1122" s="100"/>
      <c r="F1122" s="103" t="s">
        <v>566</v>
      </c>
      <c r="G1122" s="103"/>
      <c r="H1122" s="104">
        <v>23.04</v>
      </c>
    </row>
    <row r="1123" spans="2:8" ht="28" customHeight="1">
      <c r="B1123" s="100"/>
      <c r="C1123" s="100"/>
      <c r="D1123" s="100"/>
      <c r="E1123" s="100"/>
      <c r="F1123" s="103" t="s">
        <v>567</v>
      </c>
      <c r="G1123" s="103"/>
      <c r="H1123" s="104">
        <v>5.8106999999999998</v>
      </c>
    </row>
    <row r="1124" spans="2:8" ht="20.149999999999999" customHeight="1">
      <c r="B1124" s="100"/>
      <c r="C1124" s="100"/>
      <c r="D1124" s="100"/>
      <c r="E1124" s="100"/>
      <c r="F1124" s="103" t="s">
        <v>568</v>
      </c>
      <c r="G1124" s="103"/>
      <c r="H1124" s="104">
        <v>28.85</v>
      </c>
    </row>
    <row r="1125" spans="2:8" ht="15" customHeight="1">
      <c r="B1125" s="100"/>
      <c r="C1125" s="100"/>
      <c r="D1125" s="100"/>
      <c r="E1125" s="100"/>
      <c r="F1125" s="103" t="s">
        <v>539</v>
      </c>
      <c r="G1125" s="103"/>
      <c r="H1125" s="104">
        <v>230.4</v>
      </c>
    </row>
    <row r="1126" spans="2:8" ht="15" customHeight="1">
      <c r="B1126" s="100"/>
      <c r="C1126" s="100"/>
      <c r="D1126" s="100"/>
      <c r="E1126" s="100"/>
      <c r="F1126" s="103" t="s">
        <v>569</v>
      </c>
      <c r="G1126" s="103"/>
      <c r="H1126" s="104">
        <v>288.5</v>
      </c>
    </row>
    <row r="1127" spans="2:8" ht="15" customHeight="1">
      <c r="B1127" s="100"/>
      <c r="C1127" s="100"/>
      <c r="D1127" s="93"/>
      <c r="E1127" s="93"/>
      <c r="F1127" s="100"/>
      <c r="G1127" s="115"/>
      <c r="H1127" s="100"/>
    </row>
    <row r="1128" spans="2:8" ht="15" customHeight="1">
      <c r="B1128" s="87" t="s">
        <v>922</v>
      </c>
      <c r="C1128" s="87"/>
      <c r="D1128" s="87"/>
      <c r="E1128" s="87"/>
      <c r="F1128" s="87"/>
      <c r="G1128" s="87"/>
      <c r="H1128" s="87"/>
    </row>
    <row r="1129" spans="2:8" ht="15" customHeight="1">
      <c r="B1129" s="94" t="s">
        <v>557</v>
      </c>
      <c r="C1129" s="94"/>
      <c r="D1129" s="95" t="s">
        <v>11</v>
      </c>
      <c r="E1129" s="95" t="s">
        <v>550</v>
      </c>
      <c r="F1129" s="95" t="s">
        <v>551</v>
      </c>
      <c r="G1129" s="113" t="s">
        <v>552</v>
      </c>
      <c r="H1129" s="95" t="s">
        <v>553</v>
      </c>
    </row>
    <row r="1130" spans="2:8" ht="15" customHeight="1">
      <c r="B1130" s="96" t="s">
        <v>223</v>
      </c>
      <c r="C1130" s="97" t="s">
        <v>910</v>
      </c>
      <c r="D1130" s="96" t="s">
        <v>39</v>
      </c>
      <c r="E1130" s="96" t="s">
        <v>28</v>
      </c>
      <c r="F1130" s="98">
        <v>1</v>
      </c>
      <c r="G1130" s="114">
        <v>5.8</v>
      </c>
      <c r="H1130" s="99">
        <v>5.8</v>
      </c>
    </row>
    <row r="1131" spans="2:8" ht="15" customHeight="1">
      <c r="B1131" s="96" t="s">
        <v>923</v>
      </c>
      <c r="C1131" s="97" t="s">
        <v>924</v>
      </c>
      <c r="D1131" s="96" t="s">
        <v>39</v>
      </c>
      <c r="E1131" s="96" t="s">
        <v>28</v>
      </c>
      <c r="F1131" s="98">
        <v>1</v>
      </c>
      <c r="G1131" s="114">
        <v>48.35</v>
      </c>
      <c r="H1131" s="99">
        <v>48.35</v>
      </c>
    </row>
    <row r="1132" spans="2:8" ht="15" customHeight="1">
      <c r="B1132" s="100"/>
      <c r="C1132" s="100"/>
      <c r="D1132" s="100"/>
      <c r="E1132" s="100"/>
      <c r="F1132" s="101" t="s">
        <v>562</v>
      </c>
      <c r="G1132" s="101"/>
      <c r="H1132" s="102">
        <v>54.15</v>
      </c>
    </row>
    <row r="1133" spans="2:8" ht="15" customHeight="1">
      <c r="B1133" s="100"/>
      <c r="C1133" s="100"/>
      <c r="D1133" s="100"/>
      <c r="E1133" s="100"/>
      <c r="F1133" s="103" t="s">
        <v>563</v>
      </c>
      <c r="G1133" s="103"/>
      <c r="H1133" s="104">
        <v>54.15</v>
      </c>
    </row>
    <row r="1134" spans="2:8" ht="15" customHeight="1">
      <c r="B1134" s="100"/>
      <c r="C1134" s="100"/>
      <c r="D1134" s="100"/>
      <c r="E1134" s="100"/>
      <c r="F1134" s="103" t="s">
        <v>564</v>
      </c>
      <c r="G1134" s="103"/>
      <c r="H1134" s="104">
        <v>44.9</v>
      </c>
    </row>
    <row r="1135" spans="2:8" ht="10" customHeight="1">
      <c r="B1135" s="100"/>
      <c r="C1135" s="100"/>
      <c r="D1135" s="100"/>
      <c r="E1135" s="100"/>
      <c r="F1135" s="103" t="s">
        <v>565</v>
      </c>
      <c r="G1135" s="103"/>
      <c r="H1135" s="104">
        <v>9.25</v>
      </c>
    </row>
    <row r="1136" spans="2:8" ht="20.149999999999999" customHeight="1">
      <c r="B1136" s="100"/>
      <c r="C1136" s="100"/>
      <c r="D1136" s="100"/>
      <c r="E1136" s="100"/>
      <c r="F1136" s="103" t="s">
        <v>566</v>
      </c>
      <c r="G1136" s="103"/>
      <c r="H1136" s="104">
        <v>54.15</v>
      </c>
    </row>
    <row r="1137" spans="2:8" ht="15" customHeight="1">
      <c r="B1137" s="100"/>
      <c r="C1137" s="100"/>
      <c r="D1137" s="100"/>
      <c r="E1137" s="100"/>
      <c r="F1137" s="103" t="s">
        <v>567</v>
      </c>
      <c r="G1137" s="103"/>
      <c r="H1137" s="104">
        <v>13.656599999999999</v>
      </c>
    </row>
    <row r="1138" spans="2:8" ht="28" customHeight="1">
      <c r="B1138" s="100"/>
      <c r="C1138" s="100"/>
      <c r="D1138" s="100"/>
      <c r="E1138" s="100"/>
      <c r="F1138" s="103" t="s">
        <v>568</v>
      </c>
      <c r="G1138" s="103"/>
      <c r="H1138" s="104">
        <v>67.81</v>
      </c>
    </row>
    <row r="1139" spans="2:8" ht="20.149999999999999" customHeight="1">
      <c r="B1139" s="100"/>
      <c r="C1139" s="100"/>
      <c r="D1139" s="100"/>
      <c r="E1139" s="100"/>
      <c r="F1139" s="103" t="s">
        <v>539</v>
      </c>
      <c r="G1139" s="103"/>
      <c r="H1139" s="104">
        <v>1245.45</v>
      </c>
    </row>
    <row r="1140" spans="2:8" ht="15" customHeight="1">
      <c r="B1140" s="100"/>
      <c r="C1140" s="100"/>
      <c r="D1140" s="100"/>
      <c r="E1140" s="100"/>
      <c r="F1140" s="103" t="s">
        <v>569</v>
      </c>
      <c r="G1140" s="103"/>
      <c r="H1140" s="104">
        <v>1559.63</v>
      </c>
    </row>
    <row r="1141" spans="2:8" ht="15" customHeight="1">
      <c r="B1141" s="100"/>
      <c r="C1141" s="100"/>
      <c r="D1141" s="93"/>
      <c r="E1141" s="93"/>
      <c r="F1141" s="100"/>
      <c r="G1141" s="115"/>
      <c r="H1141" s="100"/>
    </row>
    <row r="1142" spans="2:8" ht="15" customHeight="1">
      <c r="B1142" s="87" t="s">
        <v>925</v>
      </c>
      <c r="C1142" s="87"/>
      <c r="D1142" s="87"/>
      <c r="E1142" s="87"/>
      <c r="F1142" s="87"/>
      <c r="G1142" s="87"/>
      <c r="H1142" s="87"/>
    </row>
    <row r="1143" spans="2:8" ht="15" customHeight="1">
      <c r="B1143" s="94" t="s">
        <v>549</v>
      </c>
      <c r="C1143" s="94"/>
      <c r="D1143" s="95" t="s">
        <v>11</v>
      </c>
      <c r="E1143" s="95" t="s">
        <v>550</v>
      </c>
      <c r="F1143" s="95" t="s">
        <v>551</v>
      </c>
      <c r="G1143" s="113" t="s">
        <v>552</v>
      </c>
      <c r="H1143" s="95" t="s">
        <v>553</v>
      </c>
    </row>
    <row r="1144" spans="2:8" ht="15" customHeight="1">
      <c r="B1144" s="96" t="s">
        <v>926</v>
      </c>
      <c r="C1144" s="97" t="s">
        <v>927</v>
      </c>
      <c r="D1144" s="96" t="s">
        <v>39</v>
      </c>
      <c r="E1144" s="96" t="s">
        <v>28</v>
      </c>
      <c r="F1144" s="98">
        <v>1</v>
      </c>
      <c r="G1144" s="114">
        <v>29.07</v>
      </c>
      <c r="H1144" s="99">
        <v>29.07</v>
      </c>
    </row>
    <row r="1145" spans="2:8" ht="15" customHeight="1">
      <c r="B1145" s="100"/>
      <c r="C1145" s="100"/>
      <c r="D1145" s="100"/>
      <c r="E1145" s="100"/>
      <c r="F1145" s="101" t="s">
        <v>556</v>
      </c>
      <c r="G1145" s="101"/>
      <c r="H1145" s="102">
        <v>29.07</v>
      </c>
    </row>
    <row r="1146" spans="2:8" ht="15" customHeight="1">
      <c r="B1146" s="94" t="s">
        <v>557</v>
      </c>
      <c r="C1146" s="94"/>
      <c r="D1146" s="95" t="s">
        <v>11</v>
      </c>
      <c r="E1146" s="95" t="s">
        <v>550</v>
      </c>
      <c r="F1146" s="95" t="s">
        <v>551</v>
      </c>
      <c r="G1146" s="113" t="s">
        <v>552</v>
      </c>
      <c r="H1146" s="95" t="s">
        <v>553</v>
      </c>
    </row>
    <row r="1147" spans="2:8" ht="15" customHeight="1">
      <c r="B1147" s="96" t="s">
        <v>866</v>
      </c>
      <c r="C1147" s="97" t="s">
        <v>867</v>
      </c>
      <c r="D1147" s="96" t="s">
        <v>39</v>
      </c>
      <c r="E1147" s="96" t="s">
        <v>40</v>
      </c>
      <c r="F1147" s="98">
        <v>0.15659999999999999</v>
      </c>
      <c r="G1147" s="114">
        <v>11.94</v>
      </c>
      <c r="H1147" s="99">
        <v>1.87</v>
      </c>
    </row>
    <row r="1148" spans="2:8" ht="15" customHeight="1">
      <c r="B1148" s="96" t="s">
        <v>868</v>
      </c>
      <c r="C1148" s="97" t="s">
        <v>869</v>
      </c>
      <c r="D1148" s="96" t="s">
        <v>39</v>
      </c>
      <c r="E1148" s="96" t="s">
        <v>40</v>
      </c>
      <c r="F1148" s="98">
        <v>0.37580000000000002</v>
      </c>
      <c r="G1148" s="114">
        <v>16</v>
      </c>
      <c r="H1148" s="99">
        <v>6.01</v>
      </c>
    </row>
    <row r="1149" spans="2:8" ht="15" customHeight="1">
      <c r="B1149" s="100"/>
      <c r="C1149" s="100"/>
      <c r="D1149" s="100"/>
      <c r="E1149" s="100"/>
      <c r="F1149" s="101" t="s">
        <v>562</v>
      </c>
      <c r="G1149" s="101"/>
      <c r="H1149" s="102">
        <v>7.88</v>
      </c>
    </row>
    <row r="1150" spans="2:8" ht="10" customHeight="1">
      <c r="B1150" s="100"/>
      <c r="C1150" s="100"/>
      <c r="D1150" s="100"/>
      <c r="E1150" s="100"/>
      <c r="F1150" s="103" t="s">
        <v>563</v>
      </c>
      <c r="G1150" s="103"/>
      <c r="H1150" s="104">
        <v>36.94</v>
      </c>
    </row>
    <row r="1151" spans="2:8" ht="20.149999999999999" customHeight="1">
      <c r="B1151" s="100"/>
      <c r="C1151" s="100"/>
      <c r="D1151" s="100"/>
      <c r="E1151" s="100"/>
      <c r="F1151" s="103" t="s">
        <v>564</v>
      </c>
      <c r="G1151" s="103"/>
      <c r="H1151" s="104">
        <v>33.94</v>
      </c>
    </row>
    <row r="1152" spans="2:8" ht="15" customHeight="1">
      <c r="B1152" s="100"/>
      <c r="C1152" s="100"/>
      <c r="D1152" s="100"/>
      <c r="E1152" s="100"/>
      <c r="F1152" s="103" t="s">
        <v>565</v>
      </c>
      <c r="G1152" s="103"/>
      <c r="H1152" s="104">
        <v>3</v>
      </c>
    </row>
    <row r="1153" spans="2:8" ht="28" customHeight="1">
      <c r="B1153" s="100"/>
      <c r="C1153" s="100"/>
      <c r="D1153" s="100"/>
      <c r="E1153" s="100"/>
      <c r="F1153" s="103" t="s">
        <v>566</v>
      </c>
      <c r="G1153" s="103"/>
      <c r="H1153" s="104">
        <v>36.94</v>
      </c>
    </row>
    <row r="1154" spans="2:8" ht="20.149999999999999" customHeight="1">
      <c r="B1154" s="100"/>
      <c r="C1154" s="100"/>
      <c r="D1154" s="100"/>
      <c r="E1154" s="100"/>
      <c r="F1154" s="103" t="s">
        <v>567</v>
      </c>
      <c r="G1154" s="103"/>
      <c r="H1154" s="104">
        <v>9.3163</v>
      </c>
    </row>
    <row r="1155" spans="2:8" ht="15" customHeight="1">
      <c r="B1155" s="100"/>
      <c r="C1155" s="100"/>
      <c r="D1155" s="100"/>
      <c r="E1155" s="100"/>
      <c r="F1155" s="103" t="s">
        <v>568</v>
      </c>
      <c r="G1155" s="103"/>
      <c r="H1155" s="104">
        <v>46.26</v>
      </c>
    </row>
    <row r="1156" spans="2:8" ht="15" customHeight="1">
      <c r="B1156" s="100"/>
      <c r="C1156" s="100"/>
      <c r="D1156" s="100"/>
      <c r="E1156" s="100"/>
      <c r="F1156" s="103" t="s">
        <v>539</v>
      </c>
      <c r="G1156" s="103"/>
      <c r="H1156" s="104">
        <v>406.34</v>
      </c>
    </row>
    <row r="1157" spans="2:8" ht="15" customHeight="1">
      <c r="B1157" s="100"/>
      <c r="C1157" s="100"/>
      <c r="D1157" s="100"/>
      <c r="E1157" s="100"/>
      <c r="F1157" s="103" t="s">
        <v>569</v>
      </c>
      <c r="G1157" s="103"/>
      <c r="H1157" s="104">
        <v>508.86</v>
      </c>
    </row>
    <row r="1158" spans="2:8" ht="15" customHeight="1">
      <c r="B1158" s="100"/>
      <c r="C1158" s="100"/>
      <c r="D1158" s="93"/>
      <c r="E1158" s="93"/>
      <c r="F1158" s="100"/>
      <c r="G1158" s="115"/>
      <c r="H1158" s="100"/>
    </row>
    <row r="1159" spans="2:8" ht="15" customHeight="1">
      <c r="B1159" s="87" t="s">
        <v>928</v>
      </c>
      <c r="C1159" s="87"/>
      <c r="D1159" s="87"/>
      <c r="E1159" s="87"/>
      <c r="F1159" s="87"/>
      <c r="G1159" s="87"/>
      <c r="H1159" s="87"/>
    </row>
    <row r="1160" spans="2:8" ht="15" customHeight="1">
      <c r="B1160" s="94" t="s">
        <v>549</v>
      </c>
      <c r="C1160" s="94"/>
      <c r="D1160" s="95" t="s">
        <v>11</v>
      </c>
      <c r="E1160" s="95" t="s">
        <v>550</v>
      </c>
      <c r="F1160" s="95" t="s">
        <v>551</v>
      </c>
      <c r="G1160" s="113" t="s">
        <v>552</v>
      </c>
      <c r="H1160" s="95" t="s">
        <v>553</v>
      </c>
    </row>
    <row r="1161" spans="2:8" ht="10" customHeight="1">
      <c r="B1161" s="96" t="s">
        <v>929</v>
      </c>
      <c r="C1161" s="97" t="s">
        <v>930</v>
      </c>
      <c r="D1161" s="96" t="s">
        <v>39</v>
      </c>
      <c r="E1161" s="96" t="s">
        <v>28</v>
      </c>
      <c r="F1161" s="98">
        <v>1</v>
      </c>
      <c r="G1161" s="114">
        <v>0.44</v>
      </c>
      <c r="H1161" s="99">
        <v>0.44</v>
      </c>
    </row>
    <row r="1162" spans="2:8" ht="20.149999999999999" customHeight="1">
      <c r="B1162" s="96" t="s">
        <v>931</v>
      </c>
      <c r="C1162" s="97" t="s">
        <v>932</v>
      </c>
      <c r="D1162" s="96" t="s">
        <v>39</v>
      </c>
      <c r="E1162" s="96" t="s">
        <v>28</v>
      </c>
      <c r="F1162" s="98">
        <v>1</v>
      </c>
      <c r="G1162" s="114">
        <v>7.72</v>
      </c>
      <c r="H1162" s="99">
        <v>7.72</v>
      </c>
    </row>
    <row r="1163" spans="2:8" ht="15" customHeight="1">
      <c r="B1163" s="100"/>
      <c r="C1163" s="100"/>
      <c r="D1163" s="100"/>
      <c r="E1163" s="100"/>
      <c r="F1163" s="101" t="s">
        <v>556</v>
      </c>
      <c r="G1163" s="101"/>
      <c r="H1163" s="102">
        <v>8.16</v>
      </c>
    </row>
    <row r="1164" spans="2:8" ht="28" customHeight="1">
      <c r="B1164" s="94" t="s">
        <v>557</v>
      </c>
      <c r="C1164" s="94"/>
      <c r="D1164" s="95" t="s">
        <v>11</v>
      </c>
      <c r="E1164" s="95" t="s">
        <v>550</v>
      </c>
      <c r="F1164" s="95" t="s">
        <v>551</v>
      </c>
      <c r="G1164" s="113" t="s">
        <v>552</v>
      </c>
      <c r="H1164" s="95" t="s">
        <v>553</v>
      </c>
    </row>
    <row r="1165" spans="2:8" ht="28" customHeight="1">
      <c r="B1165" s="96" t="s">
        <v>866</v>
      </c>
      <c r="C1165" s="97" t="s">
        <v>867</v>
      </c>
      <c r="D1165" s="96" t="s">
        <v>39</v>
      </c>
      <c r="E1165" s="96" t="s">
        <v>40</v>
      </c>
      <c r="F1165" s="98">
        <v>3.5000000000000003E-2</v>
      </c>
      <c r="G1165" s="114">
        <v>11.94</v>
      </c>
      <c r="H1165" s="99">
        <v>0.42</v>
      </c>
    </row>
    <row r="1166" spans="2:8" ht="15" customHeight="1">
      <c r="B1166" s="96" t="s">
        <v>868</v>
      </c>
      <c r="C1166" s="97" t="s">
        <v>869</v>
      </c>
      <c r="D1166" s="96" t="s">
        <v>39</v>
      </c>
      <c r="E1166" s="96" t="s">
        <v>40</v>
      </c>
      <c r="F1166" s="98">
        <v>3.5000000000000003E-2</v>
      </c>
      <c r="G1166" s="114">
        <v>16</v>
      </c>
      <c r="H1166" s="99">
        <v>0.56000000000000005</v>
      </c>
    </row>
    <row r="1167" spans="2:8" ht="15" customHeight="1">
      <c r="B1167" s="100"/>
      <c r="C1167" s="100"/>
      <c r="D1167" s="100"/>
      <c r="E1167" s="100"/>
      <c r="F1167" s="101" t="s">
        <v>562</v>
      </c>
      <c r="G1167" s="101"/>
      <c r="H1167" s="102">
        <v>0.98</v>
      </c>
    </row>
    <row r="1168" spans="2:8" ht="15" customHeight="1">
      <c r="B1168" s="100"/>
      <c r="C1168" s="100"/>
      <c r="D1168" s="100"/>
      <c r="E1168" s="100"/>
      <c r="F1168" s="103" t="s">
        <v>563</v>
      </c>
      <c r="G1168" s="103"/>
      <c r="H1168" s="104">
        <v>9.1300000000000008</v>
      </c>
    </row>
    <row r="1169" spans="2:8" ht="15" customHeight="1">
      <c r="B1169" s="100"/>
      <c r="C1169" s="100"/>
      <c r="D1169" s="100"/>
      <c r="E1169" s="100"/>
      <c r="F1169" s="103" t="s">
        <v>564</v>
      </c>
      <c r="G1169" s="103"/>
      <c r="H1169" s="104">
        <v>8.77</v>
      </c>
    </row>
    <row r="1170" spans="2:8" ht="15" customHeight="1">
      <c r="B1170" s="100"/>
      <c r="C1170" s="100"/>
      <c r="D1170" s="100"/>
      <c r="E1170" s="100"/>
      <c r="F1170" s="103" t="s">
        <v>565</v>
      </c>
      <c r="G1170" s="103"/>
      <c r="H1170" s="104">
        <v>0.36</v>
      </c>
    </row>
    <row r="1171" spans="2:8" ht="15" customHeight="1">
      <c r="B1171" s="100"/>
      <c r="C1171" s="100"/>
      <c r="D1171" s="100"/>
      <c r="E1171" s="100"/>
      <c r="F1171" s="103" t="s">
        <v>566</v>
      </c>
      <c r="G1171" s="103"/>
      <c r="H1171" s="104">
        <v>9.1300000000000008</v>
      </c>
    </row>
    <row r="1172" spans="2:8" ht="10" customHeight="1">
      <c r="B1172" s="100"/>
      <c r="C1172" s="100"/>
      <c r="D1172" s="100"/>
      <c r="E1172" s="100"/>
      <c r="F1172" s="103" t="s">
        <v>567</v>
      </c>
      <c r="G1172" s="103"/>
      <c r="H1172" s="104">
        <v>2.3026</v>
      </c>
    </row>
    <row r="1173" spans="2:8" ht="20.149999999999999" customHeight="1">
      <c r="B1173" s="100"/>
      <c r="C1173" s="100"/>
      <c r="D1173" s="100"/>
      <c r="E1173" s="100"/>
      <c r="F1173" s="103" t="s">
        <v>568</v>
      </c>
      <c r="G1173" s="103"/>
      <c r="H1173" s="104">
        <v>11.43</v>
      </c>
    </row>
    <row r="1174" spans="2:8" ht="10" customHeight="1">
      <c r="B1174" s="100"/>
      <c r="C1174" s="100"/>
      <c r="D1174" s="100"/>
      <c r="E1174" s="100"/>
      <c r="F1174" s="103" t="s">
        <v>539</v>
      </c>
      <c r="G1174" s="103"/>
      <c r="H1174" s="104">
        <v>45.65</v>
      </c>
    </row>
    <row r="1175" spans="2:8" ht="15" customHeight="1">
      <c r="B1175" s="100"/>
      <c r="C1175" s="100"/>
      <c r="D1175" s="100"/>
      <c r="E1175" s="100"/>
      <c r="F1175" s="103" t="s">
        <v>569</v>
      </c>
      <c r="G1175" s="103"/>
      <c r="H1175" s="104">
        <v>57.15</v>
      </c>
    </row>
    <row r="1176" spans="2:8" ht="28" customHeight="1">
      <c r="B1176" s="100"/>
      <c r="C1176" s="100"/>
      <c r="D1176" s="93"/>
      <c r="E1176" s="93"/>
      <c r="F1176" s="100"/>
      <c r="G1176" s="115"/>
      <c r="H1176" s="100"/>
    </row>
    <row r="1177" spans="2:8" ht="28" customHeight="1">
      <c r="B1177" s="87" t="s">
        <v>933</v>
      </c>
      <c r="C1177" s="87"/>
      <c r="D1177" s="87"/>
      <c r="E1177" s="87"/>
      <c r="F1177" s="87"/>
      <c r="G1177" s="87"/>
      <c r="H1177" s="87"/>
    </row>
    <row r="1178" spans="2:8" ht="15" customHeight="1">
      <c r="B1178" s="94" t="s">
        <v>549</v>
      </c>
      <c r="C1178" s="94"/>
      <c r="D1178" s="95" t="s">
        <v>11</v>
      </c>
      <c r="E1178" s="95" t="s">
        <v>550</v>
      </c>
      <c r="F1178" s="95" t="s">
        <v>551</v>
      </c>
      <c r="G1178" s="113" t="s">
        <v>552</v>
      </c>
      <c r="H1178" s="95" t="s">
        <v>553</v>
      </c>
    </row>
    <row r="1179" spans="2:8" ht="15" customHeight="1">
      <c r="B1179" s="96" t="s">
        <v>929</v>
      </c>
      <c r="C1179" s="97" t="s">
        <v>930</v>
      </c>
      <c r="D1179" s="96" t="s">
        <v>39</v>
      </c>
      <c r="E1179" s="96" t="s">
        <v>28</v>
      </c>
      <c r="F1179" s="98">
        <v>1</v>
      </c>
      <c r="G1179" s="114">
        <v>0.44</v>
      </c>
      <c r="H1179" s="99">
        <v>0.44</v>
      </c>
    </row>
    <row r="1180" spans="2:8" ht="15" customHeight="1">
      <c r="B1180" s="96" t="s">
        <v>931</v>
      </c>
      <c r="C1180" s="97" t="s">
        <v>932</v>
      </c>
      <c r="D1180" s="96" t="s">
        <v>39</v>
      </c>
      <c r="E1180" s="96" t="s">
        <v>28</v>
      </c>
      <c r="F1180" s="98">
        <v>1</v>
      </c>
      <c r="G1180" s="114">
        <v>7.72</v>
      </c>
      <c r="H1180" s="99">
        <v>7.72</v>
      </c>
    </row>
    <row r="1181" spans="2:8" ht="15" customHeight="1">
      <c r="B1181" s="100"/>
      <c r="C1181" s="100"/>
      <c r="D1181" s="100"/>
      <c r="E1181" s="100"/>
      <c r="F1181" s="101" t="s">
        <v>556</v>
      </c>
      <c r="G1181" s="101"/>
      <c r="H1181" s="102">
        <v>8.16</v>
      </c>
    </row>
    <row r="1182" spans="2:8" ht="15" customHeight="1">
      <c r="B1182" s="94" t="s">
        <v>557</v>
      </c>
      <c r="C1182" s="94"/>
      <c r="D1182" s="95" t="s">
        <v>11</v>
      </c>
      <c r="E1182" s="95" t="s">
        <v>550</v>
      </c>
      <c r="F1182" s="95" t="s">
        <v>551</v>
      </c>
      <c r="G1182" s="113" t="s">
        <v>552</v>
      </c>
      <c r="H1182" s="95" t="s">
        <v>553</v>
      </c>
    </row>
    <row r="1183" spans="2:8" ht="15" customHeight="1">
      <c r="B1183" s="96" t="s">
        <v>866</v>
      </c>
      <c r="C1183" s="97" t="s">
        <v>867</v>
      </c>
      <c r="D1183" s="96" t="s">
        <v>39</v>
      </c>
      <c r="E1183" s="96" t="s">
        <v>40</v>
      </c>
      <c r="F1183" s="98">
        <v>4.8000000000000001E-2</v>
      </c>
      <c r="G1183" s="114">
        <v>11.94</v>
      </c>
      <c r="H1183" s="99">
        <v>0.56999999999999995</v>
      </c>
    </row>
    <row r="1184" spans="2:8" ht="10" customHeight="1">
      <c r="B1184" s="96" t="s">
        <v>868</v>
      </c>
      <c r="C1184" s="97" t="s">
        <v>869</v>
      </c>
      <c r="D1184" s="96" t="s">
        <v>39</v>
      </c>
      <c r="E1184" s="96" t="s">
        <v>40</v>
      </c>
      <c r="F1184" s="98">
        <v>4.8000000000000001E-2</v>
      </c>
      <c r="G1184" s="114">
        <v>16</v>
      </c>
      <c r="H1184" s="99">
        <v>0.77</v>
      </c>
    </row>
    <row r="1185" spans="2:8" ht="12" customHeight="1">
      <c r="B1185" s="100"/>
      <c r="C1185" s="100"/>
      <c r="D1185" s="100"/>
      <c r="E1185" s="100"/>
      <c r="F1185" s="101" t="s">
        <v>562</v>
      </c>
      <c r="G1185" s="101"/>
      <c r="H1185" s="102">
        <v>1.34</v>
      </c>
    </row>
    <row r="1186" spans="2:8" ht="12" customHeight="1">
      <c r="B1186" s="100"/>
      <c r="C1186" s="100"/>
      <c r="D1186" s="100"/>
      <c r="E1186" s="100"/>
      <c r="F1186" s="103" t="s">
        <v>563</v>
      </c>
      <c r="G1186" s="103"/>
      <c r="H1186" s="104">
        <v>9.49</v>
      </c>
    </row>
    <row r="1187" spans="2:8" ht="12" customHeight="1">
      <c r="B1187" s="100"/>
      <c r="C1187" s="100"/>
      <c r="D1187" s="100"/>
      <c r="E1187" s="100"/>
      <c r="F1187" s="103" t="s">
        <v>564</v>
      </c>
      <c r="G1187" s="103"/>
      <c r="H1187" s="104">
        <v>8.99</v>
      </c>
    </row>
    <row r="1188" spans="2:8" ht="12" customHeight="1">
      <c r="B1188" s="100"/>
      <c r="C1188" s="100"/>
      <c r="D1188" s="100"/>
      <c r="E1188" s="100"/>
      <c r="F1188" s="103" t="s">
        <v>565</v>
      </c>
      <c r="G1188" s="103"/>
      <c r="H1188" s="104">
        <v>0.5</v>
      </c>
    </row>
    <row r="1189" spans="2:8" ht="12" customHeight="1">
      <c r="B1189" s="100"/>
      <c r="C1189" s="100"/>
      <c r="D1189" s="100"/>
      <c r="E1189" s="100"/>
      <c r="F1189" s="103" t="s">
        <v>566</v>
      </c>
      <c r="G1189" s="103"/>
      <c r="H1189" s="104">
        <v>9.49</v>
      </c>
    </row>
    <row r="1190" spans="2:8" ht="12" customHeight="1">
      <c r="B1190" s="100"/>
      <c r="C1190" s="100"/>
      <c r="D1190" s="100"/>
      <c r="E1190" s="100"/>
      <c r="F1190" s="103" t="s">
        <v>567</v>
      </c>
      <c r="G1190" s="103"/>
      <c r="H1190" s="104">
        <v>2.3934000000000002</v>
      </c>
    </row>
    <row r="1191" spans="2:8" ht="12" customHeight="1">
      <c r="B1191" s="100"/>
      <c r="C1191" s="100"/>
      <c r="D1191" s="100"/>
      <c r="E1191" s="100"/>
      <c r="F1191" s="103" t="s">
        <v>568</v>
      </c>
      <c r="G1191" s="103"/>
      <c r="H1191" s="104">
        <v>11.88</v>
      </c>
    </row>
    <row r="1192" spans="2:8" ht="12" customHeight="1">
      <c r="B1192" s="100"/>
      <c r="C1192" s="100"/>
      <c r="D1192" s="100"/>
      <c r="E1192" s="100"/>
      <c r="F1192" s="103" t="s">
        <v>539</v>
      </c>
      <c r="G1192" s="103"/>
      <c r="H1192" s="104">
        <v>56.94</v>
      </c>
    </row>
    <row r="1193" spans="2:8" ht="15" customHeight="1">
      <c r="B1193" s="100"/>
      <c r="C1193" s="100"/>
      <c r="D1193" s="100"/>
      <c r="E1193" s="100"/>
      <c r="F1193" s="103" t="s">
        <v>569</v>
      </c>
      <c r="G1193" s="103"/>
      <c r="H1193" s="104">
        <v>71.28</v>
      </c>
    </row>
    <row r="1194" spans="2:8" ht="15" customHeight="1">
      <c r="B1194" s="100"/>
      <c r="C1194" s="100"/>
      <c r="D1194" s="93"/>
      <c r="E1194" s="93"/>
      <c r="F1194" s="100"/>
      <c r="G1194" s="115"/>
      <c r="H1194" s="100"/>
    </row>
    <row r="1195" spans="2:8" ht="15" customHeight="1">
      <c r="B1195" s="87" t="s">
        <v>934</v>
      </c>
      <c r="C1195" s="87"/>
      <c r="D1195" s="87"/>
      <c r="E1195" s="87"/>
      <c r="F1195" s="87"/>
      <c r="G1195" s="87"/>
      <c r="H1195" s="87"/>
    </row>
    <row r="1196" spans="2:8" ht="15" customHeight="1">
      <c r="B1196" s="94" t="s">
        <v>549</v>
      </c>
      <c r="C1196" s="94"/>
      <c r="D1196" s="95" t="s">
        <v>11</v>
      </c>
      <c r="E1196" s="95" t="s">
        <v>550</v>
      </c>
      <c r="F1196" s="95" t="s">
        <v>551</v>
      </c>
      <c r="G1196" s="113" t="s">
        <v>552</v>
      </c>
      <c r="H1196" s="95" t="s">
        <v>553</v>
      </c>
    </row>
    <row r="1197" spans="2:8" ht="15" customHeight="1">
      <c r="B1197" s="96" t="s">
        <v>935</v>
      </c>
      <c r="C1197" s="97" t="s">
        <v>936</v>
      </c>
      <c r="D1197" s="96" t="s">
        <v>39</v>
      </c>
      <c r="E1197" s="96" t="s">
        <v>28</v>
      </c>
      <c r="F1197" s="98">
        <v>1</v>
      </c>
      <c r="G1197" s="114">
        <v>0.57999999999999996</v>
      </c>
      <c r="H1197" s="99">
        <v>0.57999999999999996</v>
      </c>
    </row>
    <row r="1198" spans="2:8" ht="15" customHeight="1">
      <c r="B1198" s="96" t="s">
        <v>931</v>
      </c>
      <c r="C1198" s="97" t="s">
        <v>932</v>
      </c>
      <c r="D1198" s="96" t="s">
        <v>39</v>
      </c>
      <c r="E1198" s="96" t="s">
        <v>28</v>
      </c>
      <c r="F1198" s="98">
        <v>1</v>
      </c>
      <c r="G1198" s="114">
        <v>7.72</v>
      </c>
      <c r="H1198" s="99">
        <v>7.72</v>
      </c>
    </row>
    <row r="1199" spans="2:8" ht="10" customHeight="1">
      <c r="B1199" s="100"/>
      <c r="C1199" s="100"/>
      <c r="D1199" s="100"/>
      <c r="E1199" s="100"/>
      <c r="F1199" s="101" t="s">
        <v>556</v>
      </c>
      <c r="G1199" s="101"/>
      <c r="H1199" s="102">
        <v>8.3000000000000007</v>
      </c>
    </row>
    <row r="1200" spans="2:8" ht="20.149999999999999" customHeight="1">
      <c r="B1200" s="94" t="s">
        <v>557</v>
      </c>
      <c r="C1200" s="94"/>
      <c r="D1200" s="95" t="s">
        <v>11</v>
      </c>
      <c r="E1200" s="95" t="s">
        <v>550</v>
      </c>
      <c r="F1200" s="95" t="s">
        <v>551</v>
      </c>
      <c r="G1200" s="113" t="s">
        <v>552</v>
      </c>
      <c r="H1200" s="95" t="s">
        <v>553</v>
      </c>
    </row>
    <row r="1201" spans="2:8" ht="15" customHeight="1">
      <c r="B1201" s="96" t="s">
        <v>866</v>
      </c>
      <c r="C1201" s="97" t="s">
        <v>867</v>
      </c>
      <c r="D1201" s="96" t="s">
        <v>39</v>
      </c>
      <c r="E1201" s="96" t="s">
        <v>40</v>
      </c>
      <c r="F1201" s="98">
        <v>6.6000000000000003E-2</v>
      </c>
      <c r="G1201" s="114">
        <v>11.94</v>
      </c>
      <c r="H1201" s="99">
        <v>0.79</v>
      </c>
    </row>
    <row r="1202" spans="2:8" ht="13.5" customHeight="1">
      <c r="B1202" s="96" t="s">
        <v>868</v>
      </c>
      <c r="C1202" s="97" t="s">
        <v>869</v>
      </c>
      <c r="D1202" s="96" t="s">
        <v>39</v>
      </c>
      <c r="E1202" s="96" t="s">
        <v>40</v>
      </c>
      <c r="F1202" s="98">
        <v>6.6000000000000003E-2</v>
      </c>
      <c r="G1202" s="114">
        <v>16</v>
      </c>
      <c r="H1202" s="99">
        <v>1.06</v>
      </c>
    </row>
    <row r="1203" spans="2:8" ht="13.5" customHeight="1">
      <c r="B1203" s="100"/>
      <c r="C1203" s="100"/>
      <c r="D1203" s="100"/>
      <c r="E1203" s="100"/>
      <c r="F1203" s="101" t="s">
        <v>562</v>
      </c>
      <c r="G1203" s="101"/>
      <c r="H1203" s="102">
        <v>1.85</v>
      </c>
    </row>
    <row r="1204" spans="2:8" ht="13.5" customHeight="1">
      <c r="B1204" s="100"/>
      <c r="C1204" s="100"/>
      <c r="D1204" s="100"/>
      <c r="E1204" s="100"/>
      <c r="F1204" s="103" t="s">
        <v>563</v>
      </c>
      <c r="G1204" s="103"/>
      <c r="H1204" s="104">
        <v>10.130000000000001</v>
      </c>
    </row>
    <row r="1205" spans="2:8" ht="13.5" customHeight="1">
      <c r="B1205" s="100"/>
      <c r="C1205" s="100"/>
      <c r="D1205" s="100"/>
      <c r="E1205" s="100"/>
      <c r="F1205" s="103" t="s">
        <v>564</v>
      </c>
      <c r="G1205" s="103"/>
      <c r="H1205" s="104">
        <v>9.4499999999999993</v>
      </c>
    </row>
    <row r="1206" spans="2:8" ht="13.5" customHeight="1">
      <c r="B1206" s="100"/>
      <c r="C1206" s="100"/>
      <c r="D1206" s="100"/>
      <c r="E1206" s="100"/>
      <c r="F1206" s="103" t="s">
        <v>565</v>
      </c>
      <c r="G1206" s="103"/>
      <c r="H1206" s="104">
        <v>0.68</v>
      </c>
    </row>
    <row r="1207" spans="2:8" ht="13.5" customHeight="1">
      <c r="B1207" s="100"/>
      <c r="C1207" s="100"/>
      <c r="D1207" s="100"/>
      <c r="E1207" s="100"/>
      <c r="F1207" s="103" t="s">
        <v>566</v>
      </c>
      <c r="G1207" s="103"/>
      <c r="H1207" s="104">
        <v>10.130000000000001</v>
      </c>
    </row>
    <row r="1208" spans="2:8" ht="13.5" customHeight="1">
      <c r="B1208" s="100"/>
      <c r="C1208" s="100"/>
      <c r="D1208" s="100"/>
      <c r="E1208" s="100"/>
      <c r="F1208" s="103" t="s">
        <v>567</v>
      </c>
      <c r="G1208" s="103"/>
      <c r="H1208" s="104">
        <v>2.5548000000000002</v>
      </c>
    </row>
    <row r="1209" spans="2:8" ht="13.5" customHeight="1">
      <c r="B1209" s="100"/>
      <c r="C1209" s="100"/>
      <c r="D1209" s="100"/>
      <c r="E1209" s="100"/>
      <c r="F1209" s="103" t="s">
        <v>568</v>
      </c>
      <c r="G1209" s="103"/>
      <c r="H1209" s="104">
        <v>12.68</v>
      </c>
    </row>
    <row r="1210" spans="2:8" ht="13.5" customHeight="1">
      <c r="B1210" s="100"/>
      <c r="C1210" s="100"/>
      <c r="D1210" s="100"/>
      <c r="E1210" s="100"/>
      <c r="F1210" s="103" t="s">
        <v>539</v>
      </c>
      <c r="G1210" s="103"/>
      <c r="H1210" s="104">
        <v>40.520000000000003</v>
      </c>
    </row>
    <row r="1211" spans="2:8" ht="13.5" customHeight="1">
      <c r="B1211" s="100"/>
      <c r="C1211" s="100"/>
      <c r="D1211" s="100"/>
      <c r="E1211" s="100"/>
      <c r="F1211" s="103" t="s">
        <v>569</v>
      </c>
      <c r="G1211" s="103"/>
      <c r="H1211" s="104">
        <v>50.72</v>
      </c>
    </row>
    <row r="1212" spans="2:8" ht="15" customHeight="1">
      <c r="B1212" s="100"/>
      <c r="C1212" s="100"/>
      <c r="D1212" s="93"/>
      <c r="E1212" s="93"/>
      <c r="F1212" s="100"/>
      <c r="G1212" s="115"/>
      <c r="H1212" s="100"/>
    </row>
    <row r="1213" spans="2:8" ht="15" customHeight="1">
      <c r="B1213" s="87" t="s">
        <v>937</v>
      </c>
      <c r="C1213" s="87"/>
      <c r="D1213" s="87"/>
      <c r="E1213" s="87"/>
      <c r="F1213" s="87"/>
      <c r="G1213" s="87"/>
      <c r="H1213" s="87"/>
    </row>
    <row r="1214" spans="2:8" ht="10" customHeight="1">
      <c r="B1214" s="94" t="s">
        <v>549</v>
      </c>
      <c r="C1214" s="94"/>
      <c r="D1214" s="95" t="s">
        <v>11</v>
      </c>
      <c r="E1214" s="95" t="s">
        <v>550</v>
      </c>
      <c r="F1214" s="95" t="s">
        <v>551</v>
      </c>
      <c r="G1214" s="113" t="s">
        <v>552</v>
      </c>
      <c r="H1214" s="95" t="s">
        <v>553</v>
      </c>
    </row>
    <row r="1215" spans="2:8" ht="20.149999999999999" customHeight="1">
      <c r="B1215" s="96" t="s">
        <v>935</v>
      </c>
      <c r="C1215" s="97" t="s">
        <v>936</v>
      </c>
      <c r="D1215" s="96" t="s">
        <v>39</v>
      </c>
      <c r="E1215" s="96" t="s">
        <v>28</v>
      </c>
      <c r="F1215" s="98">
        <v>2</v>
      </c>
      <c r="G1215" s="114">
        <v>0.57999999999999996</v>
      </c>
      <c r="H1215" s="99">
        <v>1.1599999999999999</v>
      </c>
    </row>
    <row r="1216" spans="2:8" ht="15" customHeight="1">
      <c r="B1216" s="96" t="s">
        <v>938</v>
      </c>
      <c r="C1216" s="97" t="s">
        <v>939</v>
      </c>
      <c r="D1216" s="96" t="s">
        <v>39</v>
      </c>
      <c r="E1216" s="96" t="s">
        <v>28</v>
      </c>
      <c r="F1216" s="98">
        <v>1</v>
      </c>
      <c r="G1216" s="114">
        <v>44.26</v>
      </c>
      <c r="H1216" s="99">
        <v>44.26</v>
      </c>
    </row>
    <row r="1217" spans="2:8" ht="28" customHeight="1">
      <c r="B1217" s="100"/>
      <c r="C1217" s="100"/>
      <c r="D1217" s="100"/>
      <c r="E1217" s="100"/>
      <c r="F1217" s="101" t="s">
        <v>556</v>
      </c>
      <c r="G1217" s="101"/>
      <c r="H1217" s="102">
        <v>45.42</v>
      </c>
    </row>
    <row r="1218" spans="2:8" ht="15" customHeight="1">
      <c r="B1218" s="94" t="s">
        <v>557</v>
      </c>
      <c r="C1218" s="94"/>
      <c r="D1218" s="95" t="s">
        <v>11</v>
      </c>
      <c r="E1218" s="95" t="s">
        <v>550</v>
      </c>
      <c r="F1218" s="95" t="s">
        <v>551</v>
      </c>
      <c r="G1218" s="113" t="s">
        <v>552</v>
      </c>
      <c r="H1218" s="95" t="s">
        <v>553</v>
      </c>
    </row>
    <row r="1219" spans="2:8" ht="15" customHeight="1">
      <c r="B1219" s="96" t="s">
        <v>866</v>
      </c>
      <c r="C1219" s="97" t="s">
        <v>867</v>
      </c>
      <c r="D1219" s="96" t="s">
        <v>39</v>
      </c>
      <c r="E1219" s="96" t="s">
        <v>40</v>
      </c>
      <c r="F1219" s="98">
        <v>0.13300000000000001</v>
      </c>
      <c r="G1219" s="114">
        <v>11.94</v>
      </c>
      <c r="H1219" s="99">
        <v>1.59</v>
      </c>
    </row>
    <row r="1220" spans="2:8" ht="15" customHeight="1">
      <c r="B1220" s="96" t="s">
        <v>868</v>
      </c>
      <c r="C1220" s="97" t="s">
        <v>869</v>
      </c>
      <c r="D1220" s="96" t="s">
        <v>39</v>
      </c>
      <c r="E1220" s="96" t="s">
        <v>40</v>
      </c>
      <c r="F1220" s="98">
        <v>0.13300000000000001</v>
      </c>
      <c r="G1220" s="114">
        <v>16</v>
      </c>
      <c r="H1220" s="99">
        <v>2.13</v>
      </c>
    </row>
    <row r="1221" spans="2:8" ht="15" customHeight="1">
      <c r="B1221" s="100"/>
      <c r="C1221" s="100"/>
      <c r="D1221" s="100"/>
      <c r="E1221" s="100"/>
      <c r="F1221" s="101" t="s">
        <v>562</v>
      </c>
      <c r="G1221" s="101"/>
      <c r="H1221" s="102">
        <v>3.72</v>
      </c>
    </row>
    <row r="1222" spans="2:8" ht="15" customHeight="1">
      <c r="B1222" s="100"/>
      <c r="C1222" s="100"/>
      <c r="D1222" s="100"/>
      <c r="E1222" s="100"/>
      <c r="F1222" s="103" t="s">
        <v>563</v>
      </c>
      <c r="G1222" s="103"/>
      <c r="H1222" s="104">
        <v>49.12</v>
      </c>
    </row>
    <row r="1223" spans="2:8" ht="15" customHeight="1">
      <c r="B1223" s="100"/>
      <c r="C1223" s="100"/>
      <c r="D1223" s="100"/>
      <c r="E1223" s="100"/>
      <c r="F1223" s="103" t="s">
        <v>564</v>
      </c>
      <c r="G1223" s="103"/>
      <c r="H1223" s="104">
        <v>47.73</v>
      </c>
    </row>
    <row r="1224" spans="2:8" ht="15" customHeight="1">
      <c r="B1224" s="100"/>
      <c r="C1224" s="100"/>
      <c r="D1224" s="100"/>
      <c r="E1224" s="100"/>
      <c r="F1224" s="103" t="s">
        <v>565</v>
      </c>
      <c r="G1224" s="103"/>
      <c r="H1224" s="104">
        <v>1.39</v>
      </c>
    </row>
    <row r="1225" spans="2:8" ht="15" customHeight="1">
      <c r="B1225" s="100"/>
      <c r="C1225" s="100"/>
      <c r="D1225" s="100"/>
      <c r="E1225" s="100"/>
      <c r="F1225" s="103" t="s">
        <v>566</v>
      </c>
      <c r="G1225" s="103"/>
      <c r="H1225" s="104">
        <v>49.12</v>
      </c>
    </row>
    <row r="1226" spans="2:8" ht="15" customHeight="1">
      <c r="B1226" s="100"/>
      <c r="C1226" s="100"/>
      <c r="D1226" s="100"/>
      <c r="E1226" s="100"/>
      <c r="F1226" s="103" t="s">
        <v>567</v>
      </c>
      <c r="G1226" s="103"/>
      <c r="H1226" s="104">
        <v>12.3881</v>
      </c>
    </row>
    <row r="1227" spans="2:8" ht="15" customHeight="1">
      <c r="B1227" s="100"/>
      <c r="C1227" s="100"/>
      <c r="D1227" s="100"/>
      <c r="E1227" s="100"/>
      <c r="F1227" s="103" t="s">
        <v>568</v>
      </c>
      <c r="G1227" s="103"/>
      <c r="H1227" s="104">
        <v>61.51</v>
      </c>
    </row>
    <row r="1228" spans="2:8" ht="15" customHeight="1">
      <c r="B1228" s="100"/>
      <c r="C1228" s="100"/>
      <c r="D1228" s="100"/>
      <c r="E1228" s="100"/>
      <c r="F1228" s="103" t="s">
        <v>539</v>
      </c>
      <c r="G1228" s="103"/>
      <c r="H1228" s="104">
        <v>147.36000000000001</v>
      </c>
    </row>
    <row r="1229" spans="2:8" ht="10" customHeight="1">
      <c r="B1229" s="100"/>
      <c r="C1229" s="100"/>
      <c r="D1229" s="100"/>
      <c r="E1229" s="100"/>
      <c r="F1229" s="103" t="s">
        <v>569</v>
      </c>
      <c r="G1229" s="103"/>
      <c r="H1229" s="104">
        <v>184.53</v>
      </c>
    </row>
    <row r="1230" spans="2:8" ht="20.149999999999999" customHeight="1">
      <c r="B1230" s="100"/>
      <c r="C1230" s="100"/>
      <c r="D1230" s="93"/>
      <c r="E1230" s="93"/>
      <c r="F1230" s="100"/>
      <c r="G1230" s="115"/>
      <c r="H1230" s="100"/>
    </row>
    <row r="1231" spans="2:8" ht="15" customHeight="1">
      <c r="B1231" s="87" t="s">
        <v>940</v>
      </c>
      <c r="C1231" s="87"/>
      <c r="D1231" s="87"/>
      <c r="E1231" s="87"/>
      <c r="F1231" s="87"/>
      <c r="G1231" s="87"/>
      <c r="H1231" s="87"/>
    </row>
    <row r="1232" spans="2:8" ht="15" customHeight="1">
      <c r="B1232" s="94" t="s">
        <v>549</v>
      </c>
      <c r="C1232" s="94"/>
      <c r="D1232" s="95" t="s">
        <v>11</v>
      </c>
      <c r="E1232" s="95" t="s">
        <v>550</v>
      </c>
      <c r="F1232" s="95" t="s">
        <v>551</v>
      </c>
      <c r="G1232" s="113" t="s">
        <v>552</v>
      </c>
      <c r="H1232" s="95" t="s">
        <v>553</v>
      </c>
    </row>
    <row r="1233" spans="2:8" ht="15" customHeight="1">
      <c r="B1233" s="96" t="s">
        <v>941</v>
      </c>
      <c r="C1233" s="97" t="s">
        <v>942</v>
      </c>
      <c r="D1233" s="96" t="s">
        <v>39</v>
      </c>
      <c r="E1233" s="96" t="s">
        <v>28</v>
      </c>
      <c r="F1233" s="98">
        <v>3</v>
      </c>
      <c r="G1233" s="114">
        <v>0.88</v>
      </c>
      <c r="H1233" s="99">
        <v>2.64</v>
      </c>
    </row>
    <row r="1234" spans="2:8" ht="15" customHeight="1">
      <c r="B1234" s="96" t="s">
        <v>943</v>
      </c>
      <c r="C1234" s="97" t="s">
        <v>944</v>
      </c>
      <c r="D1234" s="96" t="s">
        <v>39</v>
      </c>
      <c r="E1234" s="96" t="s">
        <v>28</v>
      </c>
      <c r="F1234" s="98">
        <v>1</v>
      </c>
      <c r="G1234" s="114">
        <v>54.22</v>
      </c>
      <c r="H1234" s="99">
        <v>54.22</v>
      </c>
    </row>
    <row r="1235" spans="2:8" ht="15" customHeight="1">
      <c r="B1235" s="100"/>
      <c r="C1235" s="100"/>
      <c r="D1235" s="100"/>
      <c r="E1235" s="100"/>
      <c r="F1235" s="101" t="s">
        <v>556</v>
      </c>
      <c r="G1235" s="101"/>
      <c r="H1235" s="102">
        <v>56.86</v>
      </c>
    </row>
    <row r="1236" spans="2:8" ht="15" customHeight="1">
      <c r="B1236" s="94" t="s">
        <v>557</v>
      </c>
      <c r="C1236" s="94"/>
      <c r="D1236" s="95" t="s">
        <v>11</v>
      </c>
      <c r="E1236" s="95" t="s">
        <v>550</v>
      </c>
      <c r="F1236" s="95" t="s">
        <v>551</v>
      </c>
      <c r="G1236" s="113" t="s">
        <v>552</v>
      </c>
      <c r="H1236" s="95" t="s">
        <v>553</v>
      </c>
    </row>
    <row r="1237" spans="2:8" ht="15" customHeight="1">
      <c r="B1237" s="96" t="s">
        <v>866</v>
      </c>
      <c r="C1237" s="97" t="s">
        <v>867</v>
      </c>
      <c r="D1237" s="96" t="s">
        <v>39</v>
      </c>
      <c r="E1237" s="96" t="s">
        <v>40</v>
      </c>
      <c r="F1237" s="98">
        <v>0.56799999999999995</v>
      </c>
      <c r="G1237" s="114">
        <v>11.94</v>
      </c>
      <c r="H1237" s="99">
        <v>6.78</v>
      </c>
    </row>
    <row r="1238" spans="2:8" ht="15" customHeight="1">
      <c r="B1238" s="96" t="s">
        <v>868</v>
      </c>
      <c r="C1238" s="97" t="s">
        <v>869</v>
      </c>
      <c r="D1238" s="96" t="s">
        <v>39</v>
      </c>
      <c r="E1238" s="96" t="s">
        <v>40</v>
      </c>
      <c r="F1238" s="98">
        <v>0.56799999999999995</v>
      </c>
      <c r="G1238" s="114">
        <v>16</v>
      </c>
      <c r="H1238" s="99">
        <v>9.09</v>
      </c>
    </row>
    <row r="1239" spans="2:8" ht="15" customHeight="1">
      <c r="B1239" s="100"/>
      <c r="C1239" s="100"/>
      <c r="D1239" s="100"/>
      <c r="E1239" s="100"/>
      <c r="F1239" s="101" t="s">
        <v>562</v>
      </c>
      <c r="G1239" s="101"/>
      <c r="H1239" s="102">
        <v>15.87</v>
      </c>
    </row>
    <row r="1240" spans="2:8" ht="15" customHeight="1">
      <c r="B1240" s="100"/>
      <c r="C1240" s="100"/>
      <c r="D1240" s="100"/>
      <c r="E1240" s="100"/>
      <c r="F1240" s="103" t="s">
        <v>563</v>
      </c>
      <c r="G1240" s="103"/>
      <c r="H1240" s="104">
        <v>72.72</v>
      </c>
    </row>
    <row r="1241" spans="2:8" ht="15" customHeight="1">
      <c r="B1241" s="100"/>
      <c r="C1241" s="100"/>
      <c r="D1241" s="100"/>
      <c r="E1241" s="100"/>
      <c r="F1241" s="103" t="s">
        <v>564</v>
      </c>
      <c r="G1241" s="103"/>
      <c r="H1241" s="104">
        <v>66.73</v>
      </c>
    </row>
    <row r="1242" spans="2:8" ht="15" customHeight="1">
      <c r="B1242" s="100"/>
      <c r="C1242" s="100"/>
      <c r="D1242" s="100"/>
      <c r="E1242" s="100"/>
      <c r="F1242" s="103" t="s">
        <v>565</v>
      </c>
      <c r="G1242" s="103"/>
      <c r="H1242" s="104">
        <v>5.99</v>
      </c>
    </row>
    <row r="1243" spans="2:8" ht="15" customHeight="1">
      <c r="B1243" s="100"/>
      <c r="C1243" s="100"/>
      <c r="D1243" s="100"/>
      <c r="E1243" s="100"/>
      <c r="F1243" s="103" t="s">
        <v>566</v>
      </c>
      <c r="G1243" s="103"/>
      <c r="H1243" s="104">
        <v>72.72</v>
      </c>
    </row>
    <row r="1244" spans="2:8" ht="15" customHeight="1">
      <c r="B1244" s="100"/>
      <c r="C1244" s="100"/>
      <c r="D1244" s="100"/>
      <c r="E1244" s="100"/>
      <c r="F1244" s="103" t="s">
        <v>567</v>
      </c>
      <c r="G1244" s="103"/>
      <c r="H1244" s="104">
        <v>18.34</v>
      </c>
    </row>
    <row r="1245" spans="2:8" ht="15" customHeight="1">
      <c r="B1245" s="100"/>
      <c r="C1245" s="100"/>
      <c r="D1245" s="100"/>
      <c r="E1245" s="100"/>
      <c r="F1245" s="103" t="s">
        <v>568</v>
      </c>
      <c r="G1245" s="103"/>
      <c r="H1245" s="104">
        <v>91.06</v>
      </c>
    </row>
    <row r="1246" spans="2:8" ht="15" customHeight="1">
      <c r="B1246" s="100"/>
      <c r="C1246" s="100"/>
      <c r="D1246" s="100"/>
      <c r="E1246" s="100"/>
      <c r="F1246" s="103" t="s">
        <v>539</v>
      </c>
      <c r="G1246" s="103"/>
      <c r="H1246" s="104">
        <v>145.44</v>
      </c>
    </row>
    <row r="1247" spans="2:8" ht="10" customHeight="1">
      <c r="B1247" s="100"/>
      <c r="C1247" s="100"/>
      <c r="D1247" s="100"/>
      <c r="E1247" s="100"/>
      <c r="F1247" s="103" t="s">
        <v>569</v>
      </c>
      <c r="G1247" s="103"/>
      <c r="H1247" s="104">
        <v>182.12</v>
      </c>
    </row>
    <row r="1248" spans="2:8" ht="20.149999999999999" customHeight="1">
      <c r="B1248" s="100"/>
      <c r="C1248" s="100"/>
      <c r="D1248" s="93"/>
      <c r="E1248" s="93"/>
      <c r="F1248" s="100"/>
      <c r="G1248" s="115"/>
      <c r="H1248" s="100"/>
    </row>
    <row r="1249" spans="2:8" ht="15" customHeight="1">
      <c r="B1249" s="87" t="s">
        <v>945</v>
      </c>
      <c r="C1249" s="87"/>
      <c r="D1249" s="87"/>
      <c r="E1249" s="87"/>
      <c r="F1249" s="87"/>
      <c r="G1249" s="87"/>
      <c r="H1249" s="87"/>
    </row>
    <row r="1250" spans="2:8" ht="28" customHeight="1">
      <c r="B1250" s="94" t="s">
        <v>549</v>
      </c>
      <c r="C1250" s="94"/>
      <c r="D1250" s="95" t="s">
        <v>11</v>
      </c>
      <c r="E1250" s="95" t="s">
        <v>550</v>
      </c>
      <c r="F1250" s="95" t="s">
        <v>551</v>
      </c>
      <c r="G1250" s="113" t="s">
        <v>552</v>
      </c>
      <c r="H1250" s="95" t="s">
        <v>553</v>
      </c>
    </row>
    <row r="1251" spans="2:8" ht="15" customHeight="1">
      <c r="B1251" s="96" t="s">
        <v>946</v>
      </c>
      <c r="C1251" s="97" t="s">
        <v>947</v>
      </c>
      <c r="D1251" s="96" t="s">
        <v>39</v>
      </c>
      <c r="E1251" s="96" t="s">
        <v>154</v>
      </c>
      <c r="F1251" s="98">
        <v>1.1000000000000001</v>
      </c>
      <c r="G1251" s="114">
        <v>3.76</v>
      </c>
      <c r="H1251" s="99">
        <v>4.1399999999999997</v>
      </c>
    </row>
    <row r="1252" spans="2:8" ht="15" customHeight="1">
      <c r="B1252" s="96" t="s">
        <v>688</v>
      </c>
      <c r="C1252" s="97" t="s">
        <v>689</v>
      </c>
      <c r="D1252" s="96" t="s">
        <v>39</v>
      </c>
      <c r="E1252" s="96" t="s">
        <v>97</v>
      </c>
      <c r="F1252" s="98">
        <v>2E-3</v>
      </c>
      <c r="G1252" s="114">
        <v>12.25</v>
      </c>
      <c r="H1252" s="99">
        <v>0.02</v>
      </c>
    </row>
    <row r="1253" spans="2:8" ht="15" customHeight="1">
      <c r="B1253" s="100"/>
      <c r="C1253" s="100"/>
      <c r="D1253" s="100"/>
      <c r="E1253" s="100"/>
      <c r="F1253" s="101" t="s">
        <v>556</v>
      </c>
      <c r="G1253" s="101"/>
      <c r="H1253" s="102">
        <v>4.16</v>
      </c>
    </row>
    <row r="1254" spans="2:8" ht="15" customHeight="1">
      <c r="B1254" s="94" t="s">
        <v>557</v>
      </c>
      <c r="C1254" s="94"/>
      <c r="D1254" s="95" t="s">
        <v>11</v>
      </c>
      <c r="E1254" s="95" t="s">
        <v>550</v>
      </c>
      <c r="F1254" s="95" t="s">
        <v>551</v>
      </c>
      <c r="G1254" s="113" t="s">
        <v>552</v>
      </c>
      <c r="H1254" s="95" t="s">
        <v>553</v>
      </c>
    </row>
    <row r="1255" spans="2:8" ht="15" customHeight="1">
      <c r="B1255" s="96" t="s">
        <v>866</v>
      </c>
      <c r="C1255" s="97" t="s">
        <v>867</v>
      </c>
      <c r="D1255" s="96" t="s">
        <v>39</v>
      </c>
      <c r="E1255" s="96" t="s">
        <v>40</v>
      </c>
      <c r="F1255" s="98">
        <v>0.107</v>
      </c>
      <c r="G1255" s="114">
        <v>11.94</v>
      </c>
      <c r="H1255" s="99">
        <v>1.28</v>
      </c>
    </row>
    <row r="1256" spans="2:8" ht="15" customHeight="1">
      <c r="B1256" s="96" t="s">
        <v>868</v>
      </c>
      <c r="C1256" s="97" t="s">
        <v>869</v>
      </c>
      <c r="D1256" s="96" t="s">
        <v>39</v>
      </c>
      <c r="E1256" s="96" t="s">
        <v>40</v>
      </c>
      <c r="F1256" s="98">
        <v>0.107</v>
      </c>
      <c r="G1256" s="114">
        <v>16</v>
      </c>
      <c r="H1256" s="99">
        <v>1.71</v>
      </c>
    </row>
    <row r="1257" spans="2:8" ht="13.5" customHeight="1">
      <c r="B1257" s="100"/>
      <c r="C1257" s="100"/>
      <c r="D1257" s="100"/>
      <c r="E1257" s="100"/>
      <c r="F1257" s="101" t="s">
        <v>562</v>
      </c>
      <c r="G1257" s="101"/>
      <c r="H1257" s="102">
        <v>2.99</v>
      </c>
    </row>
    <row r="1258" spans="2:8" ht="13.5" customHeight="1">
      <c r="B1258" s="100"/>
      <c r="C1258" s="100"/>
      <c r="D1258" s="100"/>
      <c r="E1258" s="100"/>
      <c r="F1258" s="103" t="s">
        <v>563</v>
      </c>
      <c r="G1258" s="103"/>
      <c r="H1258" s="104">
        <v>7.13</v>
      </c>
    </row>
    <row r="1259" spans="2:8" ht="13.5" customHeight="1">
      <c r="B1259" s="100"/>
      <c r="C1259" s="100"/>
      <c r="D1259" s="100"/>
      <c r="E1259" s="100"/>
      <c r="F1259" s="103" t="s">
        <v>564</v>
      </c>
      <c r="G1259" s="103"/>
      <c r="H1259" s="104">
        <v>6.02</v>
      </c>
    </row>
    <row r="1260" spans="2:8" ht="13.5" customHeight="1">
      <c r="B1260" s="100"/>
      <c r="C1260" s="100"/>
      <c r="D1260" s="100"/>
      <c r="E1260" s="100"/>
      <c r="F1260" s="103" t="s">
        <v>565</v>
      </c>
      <c r="G1260" s="103"/>
      <c r="H1260" s="104">
        <v>1.1100000000000001</v>
      </c>
    </row>
    <row r="1261" spans="2:8" ht="13.5" customHeight="1">
      <c r="B1261" s="100"/>
      <c r="C1261" s="100"/>
      <c r="D1261" s="100"/>
      <c r="E1261" s="100"/>
      <c r="F1261" s="103" t="s">
        <v>566</v>
      </c>
      <c r="G1261" s="103"/>
      <c r="H1261" s="104">
        <v>7.13</v>
      </c>
    </row>
    <row r="1262" spans="2:8" ht="13.5" customHeight="1">
      <c r="B1262" s="100"/>
      <c r="C1262" s="100"/>
      <c r="D1262" s="100"/>
      <c r="E1262" s="100"/>
      <c r="F1262" s="103" t="s">
        <v>567</v>
      </c>
      <c r="G1262" s="103"/>
      <c r="H1262" s="104">
        <v>1.7982</v>
      </c>
    </row>
    <row r="1263" spans="2:8" ht="13.5" customHeight="1">
      <c r="B1263" s="100"/>
      <c r="C1263" s="100"/>
      <c r="D1263" s="100"/>
      <c r="E1263" s="100"/>
      <c r="F1263" s="103" t="s">
        <v>568</v>
      </c>
      <c r="G1263" s="103"/>
      <c r="H1263" s="104">
        <v>8.93</v>
      </c>
    </row>
    <row r="1264" spans="2:8" ht="13.5" customHeight="1">
      <c r="B1264" s="100"/>
      <c r="C1264" s="100"/>
      <c r="D1264" s="100"/>
      <c r="E1264" s="100"/>
      <c r="F1264" s="103" t="s">
        <v>539</v>
      </c>
      <c r="G1264" s="103"/>
      <c r="H1264" s="104">
        <v>78.430000000000007</v>
      </c>
    </row>
    <row r="1265" spans="2:8" ht="13.5" customHeight="1">
      <c r="B1265" s="100"/>
      <c r="C1265" s="100"/>
      <c r="D1265" s="100"/>
      <c r="E1265" s="100"/>
      <c r="F1265" s="103" t="s">
        <v>569</v>
      </c>
      <c r="G1265" s="103"/>
      <c r="H1265" s="104">
        <v>98.23</v>
      </c>
    </row>
    <row r="1266" spans="2:8" ht="15" customHeight="1">
      <c r="B1266" s="100"/>
      <c r="C1266" s="100"/>
      <c r="D1266" s="93"/>
      <c r="E1266" s="93"/>
      <c r="F1266" s="100"/>
      <c r="G1266" s="115"/>
      <c r="H1266" s="100"/>
    </row>
    <row r="1267" spans="2:8" ht="15" customHeight="1">
      <c r="B1267" s="87" t="s">
        <v>948</v>
      </c>
      <c r="C1267" s="87"/>
      <c r="D1267" s="87"/>
      <c r="E1267" s="87"/>
      <c r="F1267" s="87"/>
      <c r="G1267" s="87"/>
      <c r="H1267" s="87"/>
    </row>
    <row r="1268" spans="2:8" ht="15" customHeight="1">
      <c r="B1268" s="94" t="s">
        <v>549</v>
      </c>
      <c r="C1268" s="94"/>
      <c r="D1268" s="95" t="s">
        <v>11</v>
      </c>
      <c r="E1268" s="95" t="s">
        <v>550</v>
      </c>
      <c r="F1268" s="95" t="s">
        <v>551</v>
      </c>
      <c r="G1268" s="113" t="s">
        <v>552</v>
      </c>
      <c r="H1268" s="95" t="s">
        <v>553</v>
      </c>
    </row>
    <row r="1269" spans="2:8" ht="15" customHeight="1">
      <c r="B1269" s="96" t="s">
        <v>949</v>
      </c>
      <c r="C1269" s="97" t="s">
        <v>950</v>
      </c>
      <c r="D1269" s="96" t="s">
        <v>39</v>
      </c>
      <c r="E1269" s="96" t="s">
        <v>154</v>
      </c>
      <c r="F1269" s="98">
        <v>1.1000000000000001</v>
      </c>
      <c r="G1269" s="114">
        <v>1.95</v>
      </c>
      <c r="H1269" s="99">
        <v>2.15</v>
      </c>
    </row>
    <row r="1270" spans="2:8" ht="15" customHeight="1">
      <c r="B1270" s="96" t="s">
        <v>688</v>
      </c>
      <c r="C1270" s="97" t="s">
        <v>689</v>
      </c>
      <c r="D1270" s="96" t="s">
        <v>39</v>
      </c>
      <c r="E1270" s="96" t="s">
        <v>97</v>
      </c>
      <c r="F1270" s="98">
        <v>1.8E-3</v>
      </c>
      <c r="G1270" s="114">
        <v>12.25</v>
      </c>
      <c r="H1270" s="99">
        <v>0.02</v>
      </c>
    </row>
    <row r="1271" spans="2:8" ht="15" customHeight="1">
      <c r="B1271" s="100"/>
      <c r="C1271" s="100"/>
      <c r="D1271" s="100"/>
      <c r="E1271" s="100"/>
      <c r="F1271" s="101" t="s">
        <v>556</v>
      </c>
      <c r="G1271" s="101"/>
      <c r="H1271" s="102">
        <v>2.17</v>
      </c>
    </row>
    <row r="1272" spans="2:8" ht="15" customHeight="1">
      <c r="B1272" s="94" t="s">
        <v>557</v>
      </c>
      <c r="C1272" s="94"/>
      <c r="D1272" s="95" t="s">
        <v>11</v>
      </c>
      <c r="E1272" s="95" t="s">
        <v>550</v>
      </c>
      <c r="F1272" s="95" t="s">
        <v>551</v>
      </c>
      <c r="G1272" s="113" t="s">
        <v>552</v>
      </c>
      <c r="H1272" s="95" t="s">
        <v>553</v>
      </c>
    </row>
    <row r="1273" spans="2:8" ht="15" customHeight="1">
      <c r="B1273" s="96" t="s">
        <v>866</v>
      </c>
      <c r="C1273" s="97" t="s">
        <v>867</v>
      </c>
      <c r="D1273" s="96" t="s">
        <v>39</v>
      </c>
      <c r="E1273" s="96" t="s">
        <v>40</v>
      </c>
      <c r="F1273" s="98">
        <v>8.6999999999999994E-2</v>
      </c>
      <c r="G1273" s="114">
        <v>11.94</v>
      </c>
      <c r="H1273" s="99">
        <v>1.04</v>
      </c>
    </row>
    <row r="1274" spans="2:8" ht="15" customHeight="1">
      <c r="B1274" s="96" t="s">
        <v>868</v>
      </c>
      <c r="C1274" s="97" t="s">
        <v>869</v>
      </c>
      <c r="D1274" s="96" t="s">
        <v>39</v>
      </c>
      <c r="E1274" s="96" t="s">
        <v>40</v>
      </c>
      <c r="F1274" s="98">
        <v>8.6999999999999994E-2</v>
      </c>
      <c r="G1274" s="114">
        <v>16</v>
      </c>
      <c r="H1274" s="99">
        <v>1.39</v>
      </c>
    </row>
    <row r="1275" spans="2:8" ht="15" customHeight="1">
      <c r="B1275" s="100"/>
      <c r="C1275" s="100"/>
      <c r="D1275" s="100"/>
      <c r="E1275" s="100"/>
      <c r="F1275" s="101" t="s">
        <v>562</v>
      </c>
      <c r="G1275" s="101"/>
      <c r="H1275" s="102">
        <v>2.4300000000000002</v>
      </c>
    </row>
    <row r="1276" spans="2:8" ht="15" customHeight="1">
      <c r="B1276" s="100"/>
      <c r="C1276" s="100"/>
      <c r="D1276" s="100"/>
      <c r="E1276" s="100"/>
      <c r="F1276" s="103" t="s">
        <v>563</v>
      </c>
      <c r="G1276" s="103"/>
      <c r="H1276" s="104">
        <v>4.58</v>
      </c>
    </row>
    <row r="1277" spans="2:8" ht="10" customHeight="1">
      <c r="B1277" s="100"/>
      <c r="C1277" s="100"/>
      <c r="D1277" s="100"/>
      <c r="E1277" s="100"/>
      <c r="F1277" s="103" t="s">
        <v>564</v>
      </c>
      <c r="G1277" s="103"/>
      <c r="H1277" s="104">
        <v>3.68</v>
      </c>
    </row>
    <row r="1278" spans="2:8" ht="20.149999999999999" customHeight="1">
      <c r="B1278" s="100"/>
      <c r="C1278" s="100"/>
      <c r="D1278" s="100"/>
      <c r="E1278" s="100"/>
      <c r="F1278" s="103" t="s">
        <v>565</v>
      </c>
      <c r="G1278" s="103"/>
      <c r="H1278" s="104">
        <v>0.9</v>
      </c>
    </row>
    <row r="1279" spans="2:8" ht="15" customHeight="1">
      <c r="B1279" s="100"/>
      <c r="C1279" s="100"/>
      <c r="D1279" s="100"/>
      <c r="E1279" s="100"/>
      <c r="F1279" s="103" t="s">
        <v>566</v>
      </c>
      <c r="G1279" s="103"/>
      <c r="H1279" s="104">
        <v>4.58</v>
      </c>
    </row>
    <row r="1280" spans="2:8" ht="15" customHeight="1">
      <c r="B1280" s="100"/>
      <c r="C1280" s="100"/>
      <c r="D1280" s="100"/>
      <c r="E1280" s="100"/>
      <c r="F1280" s="103" t="s">
        <v>567</v>
      </c>
      <c r="G1280" s="103"/>
      <c r="H1280" s="104">
        <v>1.1551</v>
      </c>
    </row>
    <row r="1281" spans="2:8" ht="15" customHeight="1">
      <c r="B1281" s="100"/>
      <c r="C1281" s="100"/>
      <c r="D1281" s="100"/>
      <c r="E1281" s="100"/>
      <c r="F1281" s="103" t="s">
        <v>568</v>
      </c>
      <c r="G1281" s="103"/>
      <c r="H1281" s="104">
        <v>5.74</v>
      </c>
    </row>
    <row r="1282" spans="2:8" ht="15" customHeight="1">
      <c r="B1282" s="100"/>
      <c r="C1282" s="100"/>
      <c r="D1282" s="100"/>
      <c r="E1282" s="100"/>
      <c r="F1282" s="103" t="s">
        <v>539</v>
      </c>
      <c r="G1282" s="103"/>
      <c r="H1282" s="104">
        <v>1108.3599999999999</v>
      </c>
    </row>
    <row r="1283" spans="2:8" ht="15" customHeight="1">
      <c r="B1283" s="100"/>
      <c r="C1283" s="100"/>
      <c r="D1283" s="100"/>
      <c r="E1283" s="100"/>
      <c r="F1283" s="103" t="s">
        <v>569</v>
      </c>
      <c r="G1283" s="103"/>
      <c r="H1283" s="104">
        <v>1389.08</v>
      </c>
    </row>
    <row r="1284" spans="2:8" ht="28" customHeight="1">
      <c r="B1284" s="100"/>
      <c r="C1284" s="100"/>
      <c r="D1284" s="93"/>
      <c r="E1284" s="93"/>
      <c r="F1284" s="100"/>
      <c r="G1284" s="115"/>
      <c r="H1284" s="100"/>
    </row>
    <row r="1285" spans="2:8" ht="15" customHeight="1">
      <c r="B1285" s="87" t="s">
        <v>951</v>
      </c>
      <c r="C1285" s="87"/>
      <c r="D1285" s="87"/>
      <c r="E1285" s="87"/>
      <c r="F1285" s="87"/>
      <c r="G1285" s="87"/>
      <c r="H1285" s="87"/>
    </row>
    <row r="1286" spans="2:8" ht="15" customHeight="1">
      <c r="B1286" s="94" t="s">
        <v>794</v>
      </c>
      <c r="C1286" s="94"/>
      <c r="D1286" s="94"/>
      <c r="E1286" s="95" t="s">
        <v>550</v>
      </c>
      <c r="F1286" s="95" t="s">
        <v>795</v>
      </c>
      <c r="G1286" s="113" t="s">
        <v>796</v>
      </c>
      <c r="H1286" s="95" t="s">
        <v>797</v>
      </c>
    </row>
    <row r="1287" spans="2:8" ht="15" customHeight="1">
      <c r="B1287" s="107" t="s">
        <v>952</v>
      </c>
      <c r="C1287" s="108" t="s">
        <v>953</v>
      </c>
      <c r="D1287" s="108"/>
      <c r="E1287" s="107" t="s">
        <v>28</v>
      </c>
      <c r="F1287" s="109">
        <v>1</v>
      </c>
      <c r="G1287" s="116">
        <v>2.58</v>
      </c>
      <c r="H1287" s="110">
        <v>2.58</v>
      </c>
    </row>
    <row r="1288" spans="2:8" ht="15" customHeight="1">
      <c r="B1288" s="100"/>
      <c r="C1288" s="100"/>
      <c r="D1288" s="100"/>
      <c r="E1288" s="100"/>
      <c r="F1288" s="103" t="s">
        <v>806</v>
      </c>
      <c r="G1288" s="103"/>
      <c r="H1288" s="111">
        <v>2.58</v>
      </c>
    </row>
    <row r="1289" spans="2:8" ht="15" customHeight="1">
      <c r="B1289" s="94" t="s">
        <v>807</v>
      </c>
      <c r="C1289" s="94"/>
      <c r="D1289" s="94"/>
      <c r="E1289" s="95" t="s">
        <v>550</v>
      </c>
      <c r="F1289" s="95" t="s">
        <v>795</v>
      </c>
      <c r="G1289" s="113" t="s">
        <v>552</v>
      </c>
      <c r="H1289" s="95" t="s">
        <v>797</v>
      </c>
    </row>
    <row r="1290" spans="2:8" ht="15" customHeight="1">
      <c r="B1290" s="107" t="s">
        <v>866</v>
      </c>
      <c r="C1290" s="108" t="s">
        <v>867</v>
      </c>
      <c r="D1290" s="108"/>
      <c r="E1290" s="107" t="s">
        <v>40</v>
      </c>
      <c r="F1290" s="110">
        <v>0.15</v>
      </c>
      <c r="G1290" s="116">
        <v>11.94</v>
      </c>
      <c r="H1290" s="110">
        <v>1.7909999999999999</v>
      </c>
    </row>
    <row r="1291" spans="2:8" ht="15" customHeight="1">
      <c r="B1291" s="100"/>
      <c r="C1291" s="100"/>
      <c r="D1291" s="100"/>
      <c r="E1291" s="100"/>
      <c r="F1291" s="103" t="s">
        <v>808</v>
      </c>
      <c r="G1291" s="103"/>
      <c r="H1291" s="111">
        <v>1.7909999999999999</v>
      </c>
    </row>
    <row r="1292" spans="2:8" ht="15" customHeight="1">
      <c r="B1292" s="100"/>
      <c r="C1292" s="100"/>
      <c r="D1292" s="100"/>
      <c r="E1292" s="100"/>
      <c r="F1292" s="103" t="s">
        <v>809</v>
      </c>
      <c r="G1292" s="103"/>
      <c r="H1292" s="110">
        <v>4.3710000000000004</v>
      </c>
    </row>
    <row r="1293" spans="2:8" ht="15" customHeight="1">
      <c r="B1293" s="100"/>
      <c r="C1293" s="100"/>
      <c r="D1293" s="100"/>
      <c r="E1293" s="100"/>
      <c r="F1293" s="103" t="s">
        <v>563</v>
      </c>
      <c r="G1293" s="103"/>
      <c r="H1293" s="104">
        <v>4.37</v>
      </c>
    </row>
    <row r="1294" spans="2:8" ht="15" customHeight="1">
      <c r="B1294" s="100"/>
      <c r="C1294" s="100"/>
      <c r="D1294" s="100"/>
      <c r="E1294" s="100"/>
      <c r="F1294" s="103" t="s">
        <v>564</v>
      </c>
      <c r="G1294" s="103"/>
      <c r="H1294" s="104">
        <v>3.72</v>
      </c>
    </row>
    <row r="1295" spans="2:8" ht="10" customHeight="1">
      <c r="B1295" s="100"/>
      <c r="C1295" s="100"/>
      <c r="D1295" s="100"/>
      <c r="E1295" s="100"/>
      <c r="F1295" s="103" t="s">
        <v>565</v>
      </c>
      <c r="G1295" s="103"/>
      <c r="H1295" s="104">
        <v>0.65</v>
      </c>
    </row>
    <row r="1296" spans="2:8" ht="20.149999999999999" customHeight="1">
      <c r="B1296" s="100"/>
      <c r="C1296" s="100"/>
      <c r="D1296" s="100"/>
      <c r="E1296" s="100"/>
      <c r="F1296" s="103" t="s">
        <v>566</v>
      </c>
      <c r="G1296" s="103"/>
      <c r="H1296" s="104">
        <v>4.37</v>
      </c>
    </row>
    <row r="1297" spans="2:8" ht="15" customHeight="1">
      <c r="B1297" s="100"/>
      <c r="C1297" s="100"/>
      <c r="D1297" s="100"/>
      <c r="E1297" s="100"/>
      <c r="F1297" s="103" t="s">
        <v>567</v>
      </c>
      <c r="G1297" s="103"/>
      <c r="H1297" s="104">
        <v>1.1021000000000001</v>
      </c>
    </row>
    <row r="1298" spans="2:8" ht="20.149999999999999" customHeight="1">
      <c r="B1298" s="100"/>
      <c r="C1298" s="100"/>
      <c r="D1298" s="100"/>
      <c r="E1298" s="100"/>
      <c r="F1298" s="103" t="s">
        <v>568</v>
      </c>
      <c r="G1298" s="103"/>
      <c r="H1298" s="104">
        <v>5.47</v>
      </c>
    </row>
    <row r="1299" spans="2:8" ht="15" customHeight="1">
      <c r="B1299" s="100"/>
      <c r="C1299" s="100"/>
      <c r="D1299" s="100"/>
      <c r="E1299" s="100"/>
      <c r="F1299" s="103" t="s">
        <v>539</v>
      </c>
      <c r="G1299" s="103"/>
      <c r="H1299" s="104">
        <v>104.88</v>
      </c>
    </row>
    <row r="1300" spans="2:8" ht="15" customHeight="1">
      <c r="B1300" s="100"/>
      <c r="C1300" s="100"/>
      <c r="D1300" s="100"/>
      <c r="E1300" s="100"/>
      <c r="F1300" s="103" t="s">
        <v>569</v>
      </c>
      <c r="G1300" s="103"/>
      <c r="H1300" s="104">
        <v>131.28</v>
      </c>
    </row>
    <row r="1301" spans="2:8" ht="15" customHeight="1">
      <c r="B1301" s="100"/>
      <c r="C1301" s="100"/>
      <c r="D1301" s="93"/>
      <c r="E1301" s="93"/>
      <c r="F1301" s="100"/>
      <c r="G1301" s="115"/>
      <c r="H1301" s="100"/>
    </row>
    <row r="1302" spans="2:8" ht="15" customHeight="1">
      <c r="B1302" s="87" t="s">
        <v>954</v>
      </c>
      <c r="C1302" s="87"/>
      <c r="D1302" s="87"/>
      <c r="E1302" s="87"/>
      <c r="F1302" s="87"/>
      <c r="G1302" s="87"/>
      <c r="H1302" s="87"/>
    </row>
    <row r="1303" spans="2:8" ht="15" customHeight="1">
      <c r="B1303" s="94" t="s">
        <v>794</v>
      </c>
      <c r="C1303" s="94"/>
      <c r="D1303" s="94"/>
      <c r="E1303" s="95" t="s">
        <v>550</v>
      </c>
      <c r="F1303" s="95" t="s">
        <v>795</v>
      </c>
      <c r="G1303" s="113" t="s">
        <v>796</v>
      </c>
      <c r="H1303" s="95" t="s">
        <v>797</v>
      </c>
    </row>
    <row r="1304" spans="2:8" ht="15" customHeight="1">
      <c r="B1304" s="107" t="s">
        <v>955</v>
      </c>
      <c r="C1304" s="108" t="s">
        <v>956</v>
      </c>
      <c r="D1304" s="108"/>
      <c r="E1304" s="107" t="s">
        <v>28</v>
      </c>
      <c r="F1304" s="109">
        <v>1</v>
      </c>
      <c r="G1304" s="116">
        <v>2.68</v>
      </c>
      <c r="H1304" s="110">
        <v>2.68</v>
      </c>
    </row>
    <row r="1305" spans="2:8" ht="15" customHeight="1">
      <c r="B1305" s="100"/>
      <c r="C1305" s="100"/>
      <c r="D1305" s="100"/>
      <c r="E1305" s="100"/>
      <c r="F1305" s="103" t="s">
        <v>806</v>
      </c>
      <c r="G1305" s="103"/>
      <c r="H1305" s="111">
        <v>2.68</v>
      </c>
    </row>
    <row r="1306" spans="2:8" ht="15" customHeight="1">
      <c r="B1306" s="94" t="s">
        <v>807</v>
      </c>
      <c r="C1306" s="94"/>
      <c r="D1306" s="94"/>
      <c r="E1306" s="95" t="s">
        <v>550</v>
      </c>
      <c r="F1306" s="95" t="s">
        <v>795</v>
      </c>
      <c r="G1306" s="113" t="s">
        <v>552</v>
      </c>
      <c r="H1306" s="95" t="s">
        <v>797</v>
      </c>
    </row>
    <row r="1307" spans="2:8" ht="15" customHeight="1">
      <c r="B1307" s="107" t="s">
        <v>866</v>
      </c>
      <c r="C1307" s="108" t="s">
        <v>867</v>
      </c>
      <c r="D1307" s="108"/>
      <c r="E1307" s="107" t="s">
        <v>40</v>
      </c>
      <c r="F1307" s="110">
        <v>0.15</v>
      </c>
      <c r="G1307" s="116">
        <v>11.94</v>
      </c>
      <c r="H1307" s="110">
        <v>1.7909999999999999</v>
      </c>
    </row>
    <row r="1308" spans="2:8" ht="15" customHeight="1">
      <c r="B1308" s="100"/>
      <c r="C1308" s="100"/>
      <c r="D1308" s="100"/>
      <c r="E1308" s="100"/>
      <c r="F1308" s="103" t="s">
        <v>808</v>
      </c>
      <c r="G1308" s="103"/>
      <c r="H1308" s="111">
        <v>1.7909999999999999</v>
      </c>
    </row>
    <row r="1309" spans="2:8" ht="10" customHeight="1">
      <c r="B1309" s="100"/>
      <c r="C1309" s="100"/>
      <c r="D1309" s="100"/>
      <c r="E1309" s="100"/>
      <c r="F1309" s="103" t="s">
        <v>809</v>
      </c>
      <c r="G1309" s="103"/>
      <c r="H1309" s="110">
        <v>4.4710000000000001</v>
      </c>
    </row>
    <row r="1310" spans="2:8" ht="20.149999999999999" customHeight="1">
      <c r="B1310" s="100"/>
      <c r="C1310" s="100"/>
      <c r="D1310" s="100"/>
      <c r="E1310" s="100"/>
      <c r="F1310" s="103" t="s">
        <v>563</v>
      </c>
      <c r="G1310" s="103"/>
      <c r="H1310" s="104">
        <v>4.47</v>
      </c>
    </row>
    <row r="1311" spans="2:8" ht="15" customHeight="1">
      <c r="B1311" s="100"/>
      <c r="C1311" s="100"/>
      <c r="D1311" s="100"/>
      <c r="E1311" s="100"/>
      <c r="F1311" s="103" t="s">
        <v>564</v>
      </c>
      <c r="G1311" s="103"/>
      <c r="H1311" s="104">
        <v>3.82</v>
      </c>
    </row>
    <row r="1312" spans="2:8" ht="20.149999999999999" customHeight="1">
      <c r="B1312" s="100"/>
      <c r="C1312" s="100"/>
      <c r="D1312" s="100"/>
      <c r="E1312" s="100"/>
      <c r="F1312" s="103" t="s">
        <v>565</v>
      </c>
      <c r="G1312" s="103"/>
      <c r="H1312" s="104">
        <v>0.65</v>
      </c>
    </row>
    <row r="1313" spans="2:8" ht="19.5" customHeight="1">
      <c r="B1313" s="100"/>
      <c r="C1313" s="100"/>
      <c r="D1313" s="100"/>
      <c r="E1313" s="100"/>
      <c r="F1313" s="103" t="s">
        <v>566</v>
      </c>
      <c r="G1313" s="103"/>
      <c r="H1313" s="104">
        <v>4.47</v>
      </c>
    </row>
    <row r="1314" spans="2:8" ht="15" customHeight="1">
      <c r="B1314" s="100"/>
      <c r="C1314" s="100"/>
      <c r="D1314" s="100"/>
      <c r="E1314" s="100"/>
      <c r="F1314" s="103" t="s">
        <v>567</v>
      </c>
      <c r="G1314" s="103"/>
      <c r="H1314" s="104">
        <v>1.1273</v>
      </c>
    </row>
    <row r="1315" spans="2:8" ht="15" customHeight="1">
      <c r="B1315" s="100"/>
      <c r="C1315" s="100"/>
      <c r="D1315" s="100"/>
      <c r="E1315" s="100"/>
      <c r="F1315" s="103" t="s">
        <v>568</v>
      </c>
      <c r="G1315" s="103"/>
      <c r="H1315" s="104">
        <v>5.6</v>
      </c>
    </row>
    <row r="1316" spans="2:8" ht="15" customHeight="1">
      <c r="B1316" s="100"/>
      <c r="C1316" s="100"/>
      <c r="D1316" s="100"/>
      <c r="E1316" s="100"/>
      <c r="F1316" s="103" t="s">
        <v>539</v>
      </c>
      <c r="G1316" s="103"/>
      <c r="H1316" s="104">
        <v>210.09</v>
      </c>
    </row>
    <row r="1317" spans="2:8" ht="15" customHeight="1">
      <c r="B1317" s="100"/>
      <c r="C1317" s="100"/>
      <c r="D1317" s="100"/>
      <c r="E1317" s="100"/>
      <c r="F1317" s="103" t="s">
        <v>569</v>
      </c>
      <c r="G1317" s="103"/>
      <c r="H1317" s="104">
        <v>263.2</v>
      </c>
    </row>
    <row r="1318" spans="2:8" ht="15" customHeight="1">
      <c r="B1318" s="100"/>
      <c r="C1318" s="100"/>
      <c r="D1318" s="93"/>
      <c r="E1318" s="93"/>
      <c r="F1318" s="100"/>
      <c r="G1318" s="115"/>
      <c r="H1318" s="100"/>
    </row>
    <row r="1319" spans="2:8" ht="15" customHeight="1">
      <c r="B1319" s="87" t="s">
        <v>957</v>
      </c>
      <c r="C1319" s="87"/>
      <c r="D1319" s="87"/>
      <c r="E1319" s="87"/>
      <c r="F1319" s="87"/>
      <c r="G1319" s="87"/>
      <c r="H1319" s="87"/>
    </row>
    <row r="1320" spans="2:8" ht="15" customHeight="1">
      <c r="B1320" s="94" t="s">
        <v>549</v>
      </c>
      <c r="C1320" s="94"/>
      <c r="D1320" s="95" t="s">
        <v>11</v>
      </c>
      <c r="E1320" s="95" t="s">
        <v>550</v>
      </c>
      <c r="F1320" s="95" t="s">
        <v>551</v>
      </c>
      <c r="G1320" s="113" t="s">
        <v>552</v>
      </c>
      <c r="H1320" s="95" t="s">
        <v>553</v>
      </c>
    </row>
    <row r="1321" spans="2:8" ht="15" customHeight="1">
      <c r="B1321" s="96" t="s">
        <v>958</v>
      </c>
      <c r="C1321" s="97" t="s">
        <v>959</v>
      </c>
      <c r="D1321" s="96" t="s">
        <v>39</v>
      </c>
      <c r="E1321" s="96" t="s">
        <v>154</v>
      </c>
      <c r="F1321" s="98">
        <v>1.0169999999999999</v>
      </c>
      <c r="G1321" s="114">
        <v>3.81</v>
      </c>
      <c r="H1321" s="99">
        <v>3.87</v>
      </c>
    </row>
    <row r="1322" spans="2:8" ht="15" customHeight="1">
      <c r="B1322" s="96" t="s">
        <v>688</v>
      </c>
      <c r="C1322" s="97" t="s">
        <v>689</v>
      </c>
      <c r="D1322" s="96" t="s">
        <v>39</v>
      </c>
      <c r="E1322" s="96" t="s">
        <v>97</v>
      </c>
      <c r="F1322" s="98">
        <v>2E-3</v>
      </c>
      <c r="G1322" s="114">
        <v>12.25</v>
      </c>
      <c r="H1322" s="99">
        <v>0.02</v>
      </c>
    </row>
    <row r="1323" spans="2:8" ht="10" customHeight="1">
      <c r="B1323" s="100"/>
      <c r="C1323" s="100"/>
      <c r="D1323" s="100"/>
      <c r="E1323" s="100"/>
      <c r="F1323" s="101" t="s">
        <v>556</v>
      </c>
      <c r="G1323" s="101"/>
      <c r="H1323" s="102">
        <v>3.89</v>
      </c>
    </row>
    <row r="1324" spans="2:8" ht="20.149999999999999" customHeight="1">
      <c r="B1324" s="94" t="s">
        <v>557</v>
      </c>
      <c r="C1324" s="94"/>
      <c r="D1324" s="95" t="s">
        <v>11</v>
      </c>
      <c r="E1324" s="95" t="s">
        <v>550</v>
      </c>
      <c r="F1324" s="95" t="s">
        <v>551</v>
      </c>
      <c r="G1324" s="113" t="s">
        <v>552</v>
      </c>
      <c r="H1324" s="95" t="s">
        <v>553</v>
      </c>
    </row>
    <row r="1325" spans="2:8" ht="15" customHeight="1">
      <c r="B1325" s="96" t="s">
        <v>866</v>
      </c>
      <c r="C1325" s="97" t="s">
        <v>867</v>
      </c>
      <c r="D1325" s="96" t="s">
        <v>39</v>
      </c>
      <c r="E1325" s="96" t="s">
        <v>40</v>
      </c>
      <c r="F1325" s="98">
        <v>0.126</v>
      </c>
      <c r="G1325" s="114">
        <v>11.94</v>
      </c>
      <c r="H1325" s="99">
        <v>1.5</v>
      </c>
    </row>
    <row r="1326" spans="2:8" ht="15" customHeight="1">
      <c r="B1326" s="96" t="s">
        <v>868</v>
      </c>
      <c r="C1326" s="97" t="s">
        <v>869</v>
      </c>
      <c r="D1326" s="96" t="s">
        <v>39</v>
      </c>
      <c r="E1326" s="96" t="s">
        <v>40</v>
      </c>
      <c r="F1326" s="98">
        <v>0.126</v>
      </c>
      <c r="G1326" s="114">
        <v>16</v>
      </c>
      <c r="H1326" s="99">
        <v>2.02</v>
      </c>
    </row>
    <row r="1327" spans="2:8" ht="19.5" customHeight="1">
      <c r="B1327" s="100"/>
      <c r="C1327" s="100"/>
      <c r="D1327" s="100"/>
      <c r="E1327" s="100"/>
      <c r="F1327" s="101" t="s">
        <v>562</v>
      </c>
      <c r="G1327" s="101"/>
      <c r="H1327" s="102">
        <v>3.52</v>
      </c>
    </row>
    <row r="1328" spans="2:8" ht="15" customHeight="1">
      <c r="B1328" s="100"/>
      <c r="C1328" s="100"/>
      <c r="D1328" s="100"/>
      <c r="E1328" s="100"/>
      <c r="F1328" s="103" t="s">
        <v>563</v>
      </c>
      <c r="G1328" s="103"/>
      <c r="H1328" s="104">
        <v>7.4</v>
      </c>
    </row>
    <row r="1329" spans="2:8" ht="15" customHeight="1">
      <c r="B1329" s="100"/>
      <c r="C1329" s="100"/>
      <c r="D1329" s="100"/>
      <c r="E1329" s="100"/>
      <c r="F1329" s="103" t="s">
        <v>564</v>
      </c>
      <c r="G1329" s="103"/>
      <c r="H1329" s="104">
        <v>6.08</v>
      </c>
    </row>
    <row r="1330" spans="2:8" ht="15" customHeight="1">
      <c r="B1330" s="100"/>
      <c r="C1330" s="100"/>
      <c r="D1330" s="100"/>
      <c r="E1330" s="100"/>
      <c r="F1330" s="103" t="s">
        <v>565</v>
      </c>
      <c r="G1330" s="103"/>
      <c r="H1330" s="104">
        <v>1.32</v>
      </c>
    </row>
    <row r="1331" spans="2:8" ht="15" customHeight="1">
      <c r="B1331" s="100"/>
      <c r="C1331" s="100"/>
      <c r="D1331" s="100"/>
      <c r="E1331" s="100"/>
      <c r="F1331" s="103" t="s">
        <v>566</v>
      </c>
      <c r="G1331" s="103"/>
      <c r="H1331" s="104">
        <v>7.4</v>
      </c>
    </row>
    <row r="1332" spans="2:8" ht="15" customHeight="1">
      <c r="B1332" s="100"/>
      <c r="C1332" s="100"/>
      <c r="D1332" s="100"/>
      <c r="E1332" s="100"/>
      <c r="F1332" s="103" t="s">
        <v>567</v>
      </c>
      <c r="G1332" s="103"/>
      <c r="H1332" s="104">
        <v>1.8663000000000001</v>
      </c>
    </row>
    <row r="1333" spans="2:8" ht="15" customHeight="1">
      <c r="B1333" s="100"/>
      <c r="C1333" s="100"/>
      <c r="D1333" s="100"/>
      <c r="E1333" s="100"/>
      <c r="F1333" s="103" t="s">
        <v>568</v>
      </c>
      <c r="G1333" s="103"/>
      <c r="H1333" s="104">
        <v>9.27</v>
      </c>
    </row>
    <row r="1334" spans="2:8" ht="15" customHeight="1">
      <c r="B1334" s="100"/>
      <c r="C1334" s="100"/>
      <c r="D1334" s="100"/>
      <c r="E1334" s="100"/>
      <c r="F1334" s="103" t="s">
        <v>539</v>
      </c>
      <c r="G1334" s="103"/>
      <c r="H1334" s="104">
        <v>81.400000000000006</v>
      </c>
    </row>
    <row r="1335" spans="2:8" ht="15" customHeight="1">
      <c r="B1335" s="100"/>
      <c r="C1335" s="100"/>
      <c r="D1335" s="100"/>
      <c r="E1335" s="100"/>
      <c r="F1335" s="103" t="s">
        <v>569</v>
      </c>
      <c r="G1335" s="103"/>
      <c r="H1335" s="104">
        <v>101.97</v>
      </c>
    </row>
    <row r="1336" spans="2:8" ht="15" customHeight="1">
      <c r="B1336" s="100"/>
      <c r="C1336" s="100"/>
      <c r="D1336" s="93"/>
      <c r="E1336" s="93"/>
      <c r="F1336" s="100"/>
      <c r="G1336" s="115"/>
      <c r="H1336" s="100"/>
    </row>
    <row r="1337" spans="2:8" ht="10" customHeight="1">
      <c r="B1337" s="87" t="s">
        <v>960</v>
      </c>
      <c r="C1337" s="87"/>
      <c r="D1337" s="87"/>
      <c r="E1337" s="87"/>
      <c r="F1337" s="87"/>
      <c r="G1337" s="87"/>
      <c r="H1337" s="87"/>
    </row>
    <row r="1338" spans="2:8" ht="20.149999999999999" customHeight="1">
      <c r="B1338" s="94" t="s">
        <v>549</v>
      </c>
      <c r="C1338" s="94"/>
      <c r="D1338" s="95" t="s">
        <v>11</v>
      </c>
      <c r="E1338" s="95" t="s">
        <v>550</v>
      </c>
      <c r="F1338" s="95" t="s">
        <v>551</v>
      </c>
      <c r="G1338" s="113" t="s">
        <v>552</v>
      </c>
      <c r="H1338" s="95" t="s">
        <v>553</v>
      </c>
    </row>
    <row r="1339" spans="2:8" ht="15" customHeight="1">
      <c r="B1339" s="96" t="s">
        <v>961</v>
      </c>
      <c r="C1339" s="97" t="s">
        <v>962</v>
      </c>
      <c r="D1339" s="96" t="s">
        <v>39</v>
      </c>
      <c r="E1339" s="96" t="s">
        <v>154</v>
      </c>
      <c r="F1339" s="98">
        <v>1.0169999999999999</v>
      </c>
      <c r="G1339" s="114">
        <v>2.44</v>
      </c>
      <c r="H1339" s="99">
        <v>2.48</v>
      </c>
    </row>
    <row r="1340" spans="2:8" ht="28" customHeight="1">
      <c r="B1340" s="96" t="s">
        <v>688</v>
      </c>
      <c r="C1340" s="97" t="s">
        <v>689</v>
      </c>
      <c r="D1340" s="96" t="s">
        <v>39</v>
      </c>
      <c r="E1340" s="96" t="s">
        <v>97</v>
      </c>
      <c r="F1340" s="98">
        <v>1.8E-3</v>
      </c>
      <c r="G1340" s="114">
        <v>12.25</v>
      </c>
      <c r="H1340" s="99">
        <v>0.02</v>
      </c>
    </row>
    <row r="1341" spans="2:8" ht="20.149999999999999" customHeight="1">
      <c r="B1341" s="100"/>
      <c r="C1341" s="100"/>
      <c r="D1341" s="100"/>
      <c r="E1341" s="100"/>
      <c r="F1341" s="101" t="s">
        <v>556</v>
      </c>
      <c r="G1341" s="101"/>
      <c r="H1341" s="102">
        <v>2.5</v>
      </c>
    </row>
    <row r="1342" spans="2:8" ht="15" customHeight="1">
      <c r="B1342" s="94" t="s">
        <v>557</v>
      </c>
      <c r="C1342" s="94"/>
      <c r="D1342" s="95" t="s">
        <v>11</v>
      </c>
      <c r="E1342" s="95" t="s">
        <v>550</v>
      </c>
      <c r="F1342" s="95" t="s">
        <v>551</v>
      </c>
      <c r="G1342" s="113" t="s">
        <v>552</v>
      </c>
      <c r="H1342" s="95" t="s">
        <v>553</v>
      </c>
    </row>
    <row r="1343" spans="2:8" ht="15" customHeight="1">
      <c r="B1343" s="96" t="s">
        <v>866</v>
      </c>
      <c r="C1343" s="97" t="s">
        <v>867</v>
      </c>
      <c r="D1343" s="96" t="s">
        <v>39</v>
      </c>
      <c r="E1343" s="96" t="s">
        <v>40</v>
      </c>
      <c r="F1343" s="98">
        <v>0.10199999999999999</v>
      </c>
      <c r="G1343" s="114">
        <v>11.94</v>
      </c>
      <c r="H1343" s="99">
        <v>1.22</v>
      </c>
    </row>
    <row r="1344" spans="2:8" ht="15" customHeight="1">
      <c r="B1344" s="96" t="s">
        <v>868</v>
      </c>
      <c r="C1344" s="97" t="s">
        <v>869</v>
      </c>
      <c r="D1344" s="96" t="s">
        <v>39</v>
      </c>
      <c r="E1344" s="96" t="s">
        <v>40</v>
      </c>
      <c r="F1344" s="98">
        <v>0.10199999999999999</v>
      </c>
      <c r="G1344" s="114">
        <v>16</v>
      </c>
      <c r="H1344" s="99">
        <v>1.63</v>
      </c>
    </row>
    <row r="1345" spans="2:8" ht="15" customHeight="1">
      <c r="B1345" s="100"/>
      <c r="C1345" s="100"/>
      <c r="D1345" s="100"/>
      <c r="E1345" s="100"/>
      <c r="F1345" s="101" t="s">
        <v>562</v>
      </c>
      <c r="G1345" s="101"/>
      <c r="H1345" s="102">
        <v>2.85</v>
      </c>
    </row>
    <row r="1346" spans="2:8" ht="15" customHeight="1">
      <c r="B1346" s="100"/>
      <c r="C1346" s="100"/>
      <c r="D1346" s="100"/>
      <c r="E1346" s="100"/>
      <c r="F1346" s="103" t="s">
        <v>563</v>
      </c>
      <c r="G1346" s="103"/>
      <c r="H1346" s="104">
        <v>5.34</v>
      </c>
    </row>
    <row r="1347" spans="2:8" ht="15" customHeight="1">
      <c r="B1347" s="100"/>
      <c r="C1347" s="100"/>
      <c r="D1347" s="100"/>
      <c r="E1347" s="100"/>
      <c r="F1347" s="103" t="s">
        <v>564</v>
      </c>
      <c r="G1347" s="103"/>
      <c r="H1347" s="104">
        <v>4.2699999999999996</v>
      </c>
    </row>
    <row r="1348" spans="2:8" ht="15" customHeight="1">
      <c r="B1348" s="100"/>
      <c r="C1348" s="100"/>
      <c r="D1348" s="100"/>
      <c r="E1348" s="100"/>
      <c r="F1348" s="103" t="s">
        <v>565</v>
      </c>
      <c r="G1348" s="103"/>
      <c r="H1348" s="104">
        <v>1.07</v>
      </c>
    </row>
    <row r="1349" spans="2:8" ht="15" customHeight="1">
      <c r="B1349" s="100"/>
      <c r="C1349" s="100"/>
      <c r="D1349" s="100"/>
      <c r="E1349" s="100"/>
      <c r="F1349" s="103" t="s">
        <v>566</v>
      </c>
      <c r="G1349" s="103"/>
      <c r="H1349" s="104">
        <v>5.34</v>
      </c>
    </row>
    <row r="1350" spans="2:8" ht="15" customHeight="1">
      <c r="B1350" s="100"/>
      <c r="C1350" s="100"/>
      <c r="D1350" s="100"/>
      <c r="E1350" s="100"/>
      <c r="F1350" s="103" t="s">
        <v>567</v>
      </c>
      <c r="G1350" s="103"/>
      <c r="H1350" s="104">
        <v>1.3467</v>
      </c>
    </row>
    <row r="1351" spans="2:8" ht="10" customHeight="1">
      <c r="B1351" s="100"/>
      <c r="C1351" s="100"/>
      <c r="D1351" s="100"/>
      <c r="E1351" s="100"/>
      <c r="F1351" s="103" t="s">
        <v>568</v>
      </c>
      <c r="G1351" s="103"/>
      <c r="H1351" s="104">
        <v>6.69</v>
      </c>
    </row>
    <row r="1352" spans="2:8" ht="20.149999999999999" customHeight="1">
      <c r="B1352" s="100"/>
      <c r="C1352" s="100"/>
      <c r="D1352" s="100"/>
      <c r="E1352" s="100"/>
      <c r="F1352" s="103" t="s">
        <v>539</v>
      </c>
      <c r="G1352" s="103"/>
      <c r="H1352" s="104">
        <v>1292.28</v>
      </c>
    </row>
    <row r="1353" spans="2:8" ht="15" customHeight="1">
      <c r="B1353" s="100"/>
      <c r="C1353" s="100"/>
      <c r="D1353" s="100"/>
      <c r="E1353" s="100"/>
      <c r="F1353" s="103" t="s">
        <v>569</v>
      </c>
      <c r="G1353" s="103"/>
      <c r="H1353" s="104">
        <v>1618.98</v>
      </c>
    </row>
    <row r="1354" spans="2:8" ht="28" customHeight="1">
      <c r="B1354" s="100"/>
      <c r="C1354" s="100"/>
      <c r="D1354" s="93"/>
      <c r="E1354" s="93"/>
      <c r="F1354" s="100"/>
      <c r="G1354" s="115"/>
      <c r="H1354" s="100"/>
    </row>
    <row r="1355" spans="2:8" ht="19.5" customHeight="1">
      <c r="B1355" s="87" t="s">
        <v>963</v>
      </c>
      <c r="C1355" s="87"/>
      <c r="D1355" s="87"/>
      <c r="E1355" s="87"/>
      <c r="F1355" s="87"/>
      <c r="G1355" s="87"/>
      <c r="H1355" s="87"/>
    </row>
    <row r="1356" spans="2:8" ht="15" customHeight="1">
      <c r="B1356" s="94" t="s">
        <v>549</v>
      </c>
      <c r="C1356" s="94"/>
      <c r="D1356" s="95" t="s">
        <v>11</v>
      </c>
      <c r="E1356" s="95" t="s">
        <v>550</v>
      </c>
      <c r="F1356" s="95" t="s">
        <v>551</v>
      </c>
      <c r="G1356" s="113" t="s">
        <v>552</v>
      </c>
      <c r="H1356" s="95" t="s">
        <v>553</v>
      </c>
    </row>
    <row r="1357" spans="2:8" ht="15" customHeight="1">
      <c r="B1357" s="96" t="s">
        <v>964</v>
      </c>
      <c r="C1357" s="97" t="s">
        <v>965</v>
      </c>
      <c r="D1357" s="96" t="s">
        <v>39</v>
      </c>
      <c r="E1357" s="96" t="s">
        <v>154</v>
      </c>
      <c r="F1357" s="98">
        <v>1.1000000000000001</v>
      </c>
      <c r="G1357" s="114">
        <v>5.58</v>
      </c>
      <c r="H1357" s="99">
        <v>6.14</v>
      </c>
    </row>
    <row r="1358" spans="2:8" ht="15" customHeight="1">
      <c r="B1358" s="100"/>
      <c r="C1358" s="100"/>
      <c r="D1358" s="100"/>
      <c r="E1358" s="100"/>
      <c r="F1358" s="101" t="s">
        <v>556</v>
      </c>
      <c r="G1358" s="101"/>
      <c r="H1358" s="102">
        <v>6.14</v>
      </c>
    </row>
    <row r="1359" spans="2:8" ht="15" customHeight="1">
      <c r="B1359" s="94" t="s">
        <v>557</v>
      </c>
      <c r="C1359" s="94"/>
      <c r="D1359" s="95" t="s">
        <v>11</v>
      </c>
      <c r="E1359" s="95" t="s">
        <v>550</v>
      </c>
      <c r="F1359" s="95" t="s">
        <v>551</v>
      </c>
      <c r="G1359" s="113" t="s">
        <v>552</v>
      </c>
      <c r="H1359" s="95" t="s">
        <v>553</v>
      </c>
    </row>
    <row r="1360" spans="2:8" ht="15" customHeight="1">
      <c r="B1360" s="96" t="s">
        <v>866</v>
      </c>
      <c r="C1360" s="97" t="s">
        <v>867</v>
      </c>
      <c r="D1360" s="96" t="s">
        <v>39</v>
      </c>
      <c r="E1360" s="96" t="s">
        <v>40</v>
      </c>
      <c r="F1360" s="98">
        <v>0.112</v>
      </c>
      <c r="G1360" s="114">
        <v>11.94</v>
      </c>
      <c r="H1360" s="99">
        <v>1.34</v>
      </c>
    </row>
    <row r="1361" spans="2:8" ht="15" customHeight="1">
      <c r="B1361" s="96" t="s">
        <v>868</v>
      </c>
      <c r="C1361" s="97" t="s">
        <v>869</v>
      </c>
      <c r="D1361" s="96" t="s">
        <v>39</v>
      </c>
      <c r="E1361" s="96" t="s">
        <v>40</v>
      </c>
      <c r="F1361" s="98">
        <v>0.112</v>
      </c>
      <c r="G1361" s="114">
        <v>16</v>
      </c>
      <c r="H1361" s="99">
        <v>1.79</v>
      </c>
    </row>
    <row r="1362" spans="2:8" ht="15" customHeight="1">
      <c r="B1362" s="100"/>
      <c r="C1362" s="100"/>
      <c r="D1362" s="100"/>
      <c r="E1362" s="100"/>
      <c r="F1362" s="101" t="s">
        <v>562</v>
      </c>
      <c r="G1362" s="101"/>
      <c r="H1362" s="102">
        <v>3.13</v>
      </c>
    </row>
    <row r="1363" spans="2:8" ht="15" customHeight="1">
      <c r="B1363" s="100"/>
      <c r="C1363" s="100"/>
      <c r="D1363" s="100"/>
      <c r="E1363" s="100"/>
      <c r="F1363" s="103" t="s">
        <v>563</v>
      </c>
      <c r="G1363" s="103"/>
      <c r="H1363" s="104">
        <v>9.25</v>
      </c>
    </row>
    <row r="1364" spans="2:8" ht="15" customHeight="1">
      <c r="B1364" s="100"/>
      <c r="C1364" s="100"/>
      <c r="D1364" s="100"/>
      <c r="E1364" s="100"/>
      <c r="F1364" s="103" t="s">
        <v>564</v>
      </c>
      <c r="G1364" s="103"/>
      <c r="H1364" s="104">
        <v>8.09</v>
      </c>
    </row>
    <row r="1365" spans="2:8" ht="10" customHeight="1">
      <c r="B1365" s="100"/>
      <c r="C1365" s="100"/>
      <c r="D1365" s="100"/>
      <c r="E1365" s="100"/>
      <c r="F1365" s="103" t="s">
        <v>565</v>
      </c>
      <c r="G1365" s="103"/>
      <c r="H1365" s="104">
        <v>1.1599999999999999</v>
      </c>
    </row>
    <row r="1366" spans="2:8" ht="20.149999999999999" customHeight="1">
      <c r="B1366" s="100"/>
      <c r="C1366" s="100"/>
      <c r="D1366" s="100"/>
      <c r="E1366" s="100"/>
      <c r="F1366" s="103" t="s">
        <v>566</v>
      </c>
      <c r="G1366" s="103"/>
      <c r="H1366" s="104">
        <v>9.25</v>
      </c>
    </row>
    <row r="1367" spans="2:8" ht="15" customHeight="1">
      <c r="B1367" s="100"/>
      <c r="C1367" s="100"/>
      <c r="D1367" s="100"/>
      <c r="E1367" s="100"/>
      <c r="F1367" s="103" t="s">
        <v>567</v>
      </c>
      <c r="G1367" s="103"/>
      <c r="H1367" s="104">
        <v>2.3329</v>
      </c>
    </row>
    <row r="1368" spans="2:8" ht="15" customHeight="1">
      <c r="B1368" s="100"/>
      <c r="C1368" s="100"/>
      <c r="D1368" s="100"/>
      <c r="E1368" s="100"/>
      <c r="F1368" s="103" t="s">
        <v>568</v>
      </c>
      <c r="G1368" s="103"/>
      <c r="H1368" s="104">
        <v>11.58</v>
      </c>
    </row>
    <row r="1369" spans="2:8" ht="15" customHeight="1">
      <c r="B1369" s="100"/>
      <c r="C1369" s="100"/>
      <c r="D1369" s="100"/>
      <c r="E1369" s="100"/>
      <c r="F1369" s="103" t="s">
        <v>539</v>
      </c>
      <c r="G1369" s="103"/>
      <c r="H1369" s="104">
        <v>666</v>
      </c>
    </row>
    <row r="1370" spans="2:8" ht="15" customHeight="1">
      <c r="B1370" s="100"/>
      <c r="C1370" s="100"/>
      <c r="D1370" s="100"/>
      <c r="E1370" s="100"/>
      <c r="F1370" s="103" t="s">
        <v>569</v>
      </c>
      <c r="G1370" s="103"/>
      <c r="H1370" s="104">
        <v>833.76</v>
      </c>
    </row>
    <row r="1371" spans="2:8" ht="15" customHeight="1">
      <c r="B1371" s="100"/>
      <c r="C1371" s="100"/>
      <c r="D1371" s="93"/>
      <c r="E1371" s="93"/>
      <c r="F1371" s="100"/>
      <c r="G1371" s="115"/>
      <c r="H1371" s="100"/>
    </row>
    <row r="1372" spans="2:8" ht="15" customHeight="1">
      <c r="B1372" s="87" t="s">
        <v>966</v>
      </c>
      <c r="C1372" s="87"/>
      <c r="D1372" s="87"/>
      <c r="E1372" s="87"/>
      <c r="F1372" s="87"/>
      <c r="G1372" s="87"/>
      <c r="H1372" s="87"/>
    </row>
    <row r="1373" spans="2:8" ht="15" customHeight="1">
      <c r="B1373" s="94" t="s">
        <v>549</v>
      </c>
      <c r="C1373" s="94"/>
      <c r="D1373" s="95" t="s">
        <v>11</v>
      </c>
      <c r="E1373" s="95" t="s">
        <v>550</v>
      </c>
      <c r="F1373" s="95" t="s">
        <v>551</v>
      </c>
      <c r="G1373" s="113" t="s">
        <v>552</v>
      </c>
      <c r="H1373" s="95" t="s">
        <v>553</v>
      </c>
    </row>
    <row r="1374" spans="2:8" ht="15" customHeight="1">
      <c r="B1374" s="96" t="s">
        <v>967</v>
      </c>
      <c r="C1374" s="97" t="s">
        <v>968</v>
      </c>
      <c r="D1374" s="96" t="s">
        <v>39</v>
      </c>
      <c r="E1374" s="96" t="s">
        <v>154</v>
      </c>
      <c r="F1374" s="98">
        <v>1.1000000000000001</v>
      </c>
      <c r="G1374" s="114">
        <v>9.1199999999999992</v>
      </c>
      <c r="H1374" s="99">
        <v>10.029999999999999</v>
      </c>
    </row>
    <row r="1375" spans="2:8" ht="15" customHeight="1">
      <c r="B1375" s="100"/>
      <c r="C1375" s="100"/>
      <c r="D1375" s="100"/>
      <c r="E1375" s="100"/>
      <c r="F1375" s="101" t="s">
        <v>556</v>
      </c>
      <c r="G1375" s="101"/>
      <c r="H1375" s="102">
        <v>10.029999999999999</v>
      </c>
    </row>
    <row r="1376" spans="2:8" ht="15" customHeight="1">
      <c r="B1376" s="94" t="s">
        <v>557</v>
      </c>
      <c r="C1376" s="94"/>
      <c r="D1376" s="95" t="s">
        <v>11</v>
      </c>
      <c r="E1376" s="95" t="s">
        <v>550</v>
      </c>
      <c r="F1376" s="95" t="s">
        <v>551</v>
      </c>
      <c r="G1376" s="113" t="s">
        <v>552</v>
      </c>
      <c r="H1376" s="95" t="s">
        <v>553</v>
      </c>
    </row>
    <row r="1377" spans="2:8" ht="15" customHeight="1">
      <c r="B1377" s="96" t="s">
        <v>866</v>
      </c>
      <c r="C1377" s="97" t="s">
        <v>867</v>
      </c>
      <c r="D1377" s="96" t="s">
        <v>39</v>
      </c>
      <c r="E1377" s="96" t="s">
        <v>40</v>
      </c>
      <c r="F1377" s="98">
        <v>0.129</v>
      </c>
      <c r="G1377" s="114">
        <v>11.94</v>
      </c>
      <c r="H1377" s="99">
        <v>1.54</v>
      </c>
    </row>
    <row r="1378" spans="2:8" ht="15" customHeight="1">
      <c r="B1378" s="96" t="s">
        <v>868</v>
      </c>
      <c r="C1378" s="97" t="s">
        <v>869</v>
      </c>
      <c r="D1378" s="96" t="s">
        <v>39</v>
      </c>
      <c r="E1378" s="96" t="s">
        <v>40</v>
      </c>
      <c r="F1378" s="98">
        <v>0.129</v>
      </c>
      <c r="G1378" s="114">
        <v>16</v>
      </c>
      <c r="H1378" s="99">
        <v>2.06</v>
      </c>
    </row>
    <row r="1379" spans="2:8" ht="15" customHeight="1">
      <c r="B1379" s="100"/>
      <c r="C1379" s="100"/>
      <c r="D1379" s="100"/>
      <c r="E1379" s="100"/>
      <c r="F1379" s="101" t="s">
        <v>562</v>
      </c>
      <c r="G1379" s="101"/>
      <c r="H1379" s="102">
        <v>3.6</v>
      </c>
    </row>
    <row r="1380" spans="2:8" ht="10" customHeight="1">
      <c r="B1380" s="100"/>
      <c r="C1380" s="100"/>
      <c r="D1380" s="100"/>
      <c r="E1380" s="100"/>
      <c r="F1380" s="103" t="s">
        <v>563</v>
      </c>
      <c r="G1380" s="103"/>
      <c r="H1380" s="104">
        <v>13.63</v>
      </c>
    </row>
    <row r="1381" spans="2:8" ht="20.149999999999999" customHeight="1">
      <c r="B1381" s="100"/>
      <c r="C1381" s="100"/>
      <c r="D1381" s="100"/>
      <c r="E1381" s="100"/>
      <c r="F1381" s="103" t="s">
        <v>564</v>
      </c>
      <c r="G1381" s="103"/>
      <c r="H1381" s="104">
        <v>12.27</v>
      </c>
    </row>
    <row r="1382" spans="2:8" ht="15" customHeight="1">
      <c r="B1382" s="100"/>
      <c r="C1382" s="100"/>
      <c r="D1382" s="100"/>
      <c r="E1382" s="100"/>
      <c r="F1382" s="103" t="s">
        <v>565</v>
      </c>
      <c r="G1382" s="103"/>
      <c r="H1382" s="104">
        <v>1.36</v>
      </c>
    </row>
    <row r="1383" spans="2:8" ht="15" customHeight="1">
      <c r="B1383" s="100"/>
      <c r="C1383" s="100"/>
      <c r="D1383" s="100"/>
      <c r="E1383" s="100"/>
      <c r="F1383" s="103" t="s">
        <v>566</v>
      </c>
      <c r="G1383" s="103"/>
      <c r="H1383" s="104">
        <v>13.63</v>
      </c>
    </row>
    <row r="1384" spans="2:8" ht="15" customHeight="1">
      <c r="B1384" s="100"/>
      <c r="C1384" s="100"/>
      <c r="D1384" s="100"/>
      <c r="E1384" s="100"/>
      <c r="F1384" s="103" t="s">
        <v>567</v>
      </c>
      <c r="G1384" s="103"/>
      <c r="H1384" s="104">
        <v>3.4375</v>
      </c>
    </row>
    <row r="1385" spans="2:8" ht="15" customHeight="1">
      <c r="B1385" s="100"/>
      <c r="C1385" s="100"/>
      <c r="D1385" s="100"/>
      <c r="E1385" s="100"/>
      <c r="F1385" s="103" t="s">
        <v>568</v>
      </c>
      <c r="G1385" s="103"/>
      <c r="H1385" s="104">
        <v>17.07</v>
      </c>
    </row>
    <row r="1386" spans="2:8" ht="15" customHeight="1">
      <c r="B1386" s="100"/>
      <c r="C1386" s="100"/>
      <c r="D1386" s="100"/>
      <c r="E1386" s="100"/>
      <c r="F1386" s="103" t="s">
        <v>539</v>
      </c>
      <c r="G1386" s="103"/>
      <c r="H1386" s="104">
        <v>626.98</v>
      </c>
    </row>
    <row r="1387" spans="2:8" ht="15" customHeight="1">
      <c r="B1387" s="100"/>
      <c r="C1387" s="100"/>
      <c r="D1387" s="100"/>
      <c r="E1387" s="100"/>
      <c r="F1387" s="103" t="s">
        <v>569</v>
      </c>
      <c r="G1387" s="103"/>
      <c r="H1387" s="104">
        <v>785.22</v>
      </c>
    </row>
    <row r="1388" spans="2:8" ht="15" customHeight="1">
      <c r="B1388" s="100"/>
      <c r="C1388" s="100"/>
      <c r="D1388" s="93"/>
      <c r="E1388" s="93"/>
      <c r="F1388" s="100"/>
      <c r="G1388" s="115"/>
      <c r="H1388" s="100"/>
    </row>
    <row r="1389" spans="2:8" ht="15" customHeight="1">
      <c r="B1389" s="87" t="s">
        <v>969</v>
      </c>
      <c r="C1389" s="87"/>
      <c r="D1389" s="87"/>
      <c r="E1389" s="87"/>
      <c r="F1389" s="87"/>
      <c r="G1389" s="87"/>
      <c r="H1389" s="87"/>
    </row>
    <row r="1390" spans="2:8" ht="15" customHeight="1">
      <c r="B1390" s="94" t="s">
        <v>549</v>
      </c>
      <c r="C1390" s="94"/>
      <c r="D1390" s="95" t="s">
        <v>11</v>
      </c>
      <c r="E1390" s="95" t="s">
        <v>550</v>
      </c>
      <c r="F1390" s="95" t="s">
        <v>551</v>
      </c>
      <c r="G1390" s="113" t="s">
        <v>552</v>
      </c>
      <c r="H1390" s="95" t="s">
        <v>553</v>
      </c>
    </row>
    <row r="1391" spans="2:8" ht="15" customHeight="1">
      <c r="B1391" s="96" t="s">
        <v>970</v>
      </c>
      <c r="C1391" s="97" t="s">
        <v>971</v>
      </c>
      <c r="D1391" s="96" t="s">
        <v>39</v>
      </c>
      <c r="E1391" s="96" t="s">
        <v>28</v>
      </c>
      <c r="F1391" s="98">
        <v>1</v>
      </c>
      <c r="G1391" s="114">
        <v>22.56</v>
      </c>
      <c r="H1391" s="99">
        <v>22.56</v>
      </c>
    </row>
    <row r="1392" spans="2:8" ht="15" customHeight="1">
      <c r="B1392" s="100"/>
      <c r="C1392" s="100"/>
      <c r="D1392" s="100"/>
      <c r="E1392" s="100"/>
      <c r="F1392" s="101" t="s">
        <v>556</v>
      </c>
      <c r="G1392" s="101"/>
      <c r="H1392" s="102">
        <v>22.56</v>
      </c>
    </row>
    <row r="1393" spans="2:8" ht="15" customHeight="1">
      <c r="B1393" s="94" t="s">
        <v>557</v>
      </c>
      <c r="C1393" s="94"/>
      <c r="D1393" s="95" t="s">
        <v>11</v>
      </c>
      <c r="E1393" s="95" t="s">
        <v>550</v>
      </c>
      <c r="F1393" s="95" t="s">
        <v>551</v>
      </c>
      <c r="G1393" s="113" t="s">
        <v>552</v>
      </c>
      <c r="H1393" s="95" t="s">
        <v>553</v>
      </c>
    </row>
    <row r="1394" spans="2:8" ht="15" customHeight="1">
      <c r="B1394" s="96" t="s">
        <v>866</v>
      </c>
      <c r="C1394" s="97" t="s">
        <v>867</v>
      </c>
      <c r="D1394" s="96" t="s">
        <v>39</v>
      </c>
      <c r="E1394" s="96" t="s">
        <v>40</v>
      </c>
      <c r="F1394" s="98">
        <v>7.4800000000000005E-2</v>
      </c>
      <c r="G1394" s="114">
        <v>11.94</v>
      </c>
      <c r="H1394" s="99">
        <v>0.89</v>
      </c>
    </row>
    <row r="1395" spans="2:8" ht="10" customHeight="1">
      <c r="B1395" s="96" t="s">
        <v>868</v>
      </c>
      <c r="C1395" s="97" t="s">
        <v>869</v>
      </c>
      <c r="D1395" s="96" t="s">
        <v>39</v>
      </c>
      <c r="E1395" s="96" t="s">
        <v>40</v>
      </c>
      <c r="F1395" s="98">
        <v>0.17949999999999999</v>
      </c>
      <c r="G1395" s="114">
        <v>16</v>
      </c>
      <c r="H1395" s="99">
        <v>2.87</v>
      </c>
    </row>
    <row r="1396" spans="2:8" ht="20.149999999999999" customHeight="1">
      <c r="B1396" s="100"/>
      <c r="C1396" s="100"/>
      <c r="D1396" s="100"/>
      <c r="E1396" s="100"/>
      <c r="F1396" s="101" t="s">
        <v>562</v>
      </c>
      <c r="G1396" s="101"/>
      <c r="H1396" s="102">
        <v>3.76</v>
      </c>
    </row>
    <row r="1397" spans="2:8" ht="15" customHeight="1">
      <c r="B1397" s="100"/>
      <c r="C1397" s="100"/>
      <c r="D1397" s="100"/>
      <c r="E1397" s="100"/>
      <c r="F1397" s="103" t="s">
        <v>563</v>
      </c>
      <c r="G1397" s="103"/>
      <c r="H1397" s="104">
        <v>26.32</v>
      </c>
    </row>
    <row r="1398" spans="2:8" ht="15" customHeight="1">
      <c r="B1398" s="100"/>
      <c r="C1398" s="100"/>
      <c r="D1398" s="100"/>
      <c r="E1398" s="100"/>
      <c r="F1398" s="103" t="s">
        <v>564</v>
      </c>
      <c r="G1398" s="103"/>
      <c r="H1398" s="104">
        <v>24.89</v>
      </c>
    </row>
    <row r="1399" spans="2:8" ht="15" customHeight="1">
      <c r="B1399" s="100"/>
      <c r="C1399" s="100"/>
      <c r="D1399" s="100"/>
      <c r="E1399" s="100"/>
      <c r="F1399" s="103" t="s">
        <v>565</v>
      </c>
      <c r="G1399" s="103"/>
      <c r="H1399" s="104">
        <v>1.43</v>
      </c>
    </row>
    <row r="1400" spans="2:8" ht="15" customHeight="1">
      <c r="B1400" s="100"/>
      <c r="C1400" s="100"/>
      <c r="D1400" s="100"/>
      <c r="E1400" s="100"/>
      <c r="F1400" s="103" t="s">
        <v>566</v>
      </c>
      <c r="G1400" s="103"/>
      <c r="H1400" s="104">
        <v>26.32</v>
      </c>
    </row>
    <row r="1401" spans="2:8" ht="15" customHeight="1">
      <c r="B1401" s="100"/>
      <c r="C1401" s="100"/>
      <c r="D1401" s="100"/>
      <c r="E1401" s="100"/>
      <c r="F1401" s="103" t="s">
        <v>567</v>
      </c>
      <c r="G1401" s="103"/>
      <c r="H1401" s="104">
        <v>6.6379000000000001</v>
      </c>
    </row>
    <row r="1402" spans="2:8" ht="15" customHeight="1">
      <c r="B1402" s="100"/>
      <c r="C1402" s="100"/>
      <c r="D1402" s="100"/>
      <c r="E1402" s="100"/>
      <c r="F1402" s="103" t="s">
        <v>568</v>
      </c>
      <c r="G1402" s="103"/>
      <c r="H1402" s="104">
        <v>32.96</v>
      </c>
    </row>
    <row r="1403" spans="2:8" ht="19.5" customHeight="1">
      <c r="B1403" s="100"/>
      <c r="C1403" s="100"/>
      <c r="D1403" s="100"/>
      <c r="E1403" s="100"/>
      <c r="F1403" s="103" t="s">
        <v>539</v>
      </c>
      <c r="G1403" s="103"/>
      <c r="H1403" s="104">
        <v>105.28</v>
      </c>
    </row>
    <row r="1404" spans="2:8" ht="15" customHeight="1">
      <c r="B1404" s="100"/>
      <c r="C1404" s="100"/>
      <c r="D1404" s="100"/>
      <c r="E1404" s="100"/>
      <c r="F1404" s="103" t="s">
        <v>569</v>
      </c>
      <c r="G1404" s="103"/>
      <c r="H1404" s="104">
        <v>131.84</v>
      </c>
    </row>
    <row r="1405" spans="2:8" ht="15" customHeight="1">
      <c r="B1405" s="100"/>
      <c r="C1405" s="100"/>
      <c r="D1405" s="93"/>
      <c r="E1405" s="93"/>
      <c r="F1405" s="100"/>
      <c r="G1405" s="115"/>
      <c r="H1405" s="100"/>
    </row>
    <row r="1406" spans="2:8" ht="15" customHeight="1">
      <c r="B1406" s="87" t="s">
        <v>972</v>
      </c>
      <c r="C1406" s="87"/>
      <c r="D1406" s="87"/>
      <c r="E1406" s="87"/>
      <c r="F1406" s="87"/>
      <c r="G1406" s="87"/>
      <c r="H1406" s="87"/>
    </row>
    <row r="1407" spans="2:8" ht="15" customHeight="1">
      <c r="B1407" s="94" t="s">
        <v>549</v>
      </c>
      <c r="C1407" s="94"/>
      <c r="D1407" s="95" t="s">
        <v>11</v>
      </c>
      <c r="E1407" s="95" t="s">
        <v>550</v>
      </c>
      <c r="F1407" s="95" t="s">
        <v>551</v>
      </c>
      <c r="G1407" s="113" t="s">
        <v>552</v>
      </c>
      <c r="H1407" s="95" t="s">
        <v>553</v>
      </c>
    </row>
    <row r="1408" spans="2:8" ht="15" customHeight="1">
      <c r="B1408" s="96" t="s">
        <v>973</v>
      </c>
      <c r="C1408" s="97" t="s">
        <v>974</v>
      </c>
      <c r="D1408" s="96" t="s">
        <v>623</v>
      </c>
      <c r="E1408" s="96" t="s">
        <v>28</v>
      </c>
      <c r="F1408" s="98">
        <v>1</v>
      </c>
      <c r="G1408" s="114">
        <v>325</v>
      </c>
      <c r="H1408" s="99">
        <v>325</v>
      </c>
    </row>
    <row r="1409" spans="2:8" ht="15" customHeight="1">
      <c r="B1409" s="100"/>
      <c r="C1409" s="100"/>
      <c r="D1409" s="100"/>
      <c r="E1409" s="100"/>
      <c r="F1409" s="101" t="s">
        <v>556</v>
      </c>
      <c r="G1409" s="101"/>
      <c r="H1409" s="102">
        <v>325</v>
      </c>
    </row>
    <row r="1410" spans="2:8" ht="10" customHeight="1">
      <c r="B1410" s="94" t="s">
        <v>557</v>
      </c>
      <c r="C1410" s="94"/>
      <c r="D1410" s="95" t="s">
        <v>11</v>
      </c>
      <c r="E1410" s="95" t="s">
        <v>550</v>
      </c>
      <c r="F1410" s="95" t="s">
        <v>551</v>
      </c>
      <c r="G1410" s="113" t="s">
        <v>552</v>
      </c>
      <c r="H1410" s="95" t="s">
        <v>553</v>
      </c>
    </row>
    <row r="1411" spans="2:8" ht="20.149999999999999" customHeight="1">
      <c r="B1411" s="96" t="s">
        <v>868</v>
      </c>
      <c r="C1411" s="97" t="s">
        <v>869</v>
      </c>
      <c r="D1411" s="96" t="s">
        <v>39</v>
      </c>
      <c r="E1411" s="96" t="s">
        <v>40</v>
      </c>
      <c r="F1411" s="98">
        <v>1</v>
      </c>
      <c r="G1411" s="114">
        <v>16</v>
      </c>
      <c r="H1411" s="99">
        <v>16</v>
      </c>
    </row>
    <row r="1412" spans="2:8" ht="15" customHeight="1">
      <c r="B1412" s="96" t="s">
        <v>866</v>
      </c>
      <c r="C1412" s="97" t="s">
        <v>867</v>
      </c>
      <c r="D1412" s="96" t="s">
        <v>39</v>
      </c>
      <c r="E1412" s="96" t="s">
        <v>40</v>
      </c>
      <c r="F1412" s="98">
        <v>1</v>
      </c>
      <c r="G1412" s="114">
        <v>11.94</v>
      </c>
      <c r="H1412" s="99">
        <v>11.94</v>
      </c>
    </row>
    <row r="1413" spans="2:8" ht="15" customHeight="1">
      <c r="B1413" s="100"/>
      <c r="C1413" s="100"/>
      <c r="D1413" s="100"/>
      <c r="E1413" s="100"/>
      <c r="F1413" s="101" t="s">
        <v>562</v>
      </c>
      <c r="G1413" s="101"/>
      <c r="H1413" s="102">
        <v>27.94</v>
      </c>
    </row>
    <row r="1414" spans="2:8" ht="15" customHeight="1">
      <c r="B1414" s="100"/>
      <c r="C1414" s="100"/>
      <c r="D1414" s="100"/>
      <c r="E1414" s="100"/>
      <c r="F1414" s="103" t="s">
        <v>563</v>
      </c>
      <c r="G1414" s="103"/>
      <c r="H1414" s="104">
        <v>352.94</v>
      </c>
    </row>
    <row r="1415" spans="2:8" ht="15" customHeight="1">
      <c r="B1415" s="100"/>
      <c r="C1415" s="100"/>
      <c r="D1415" s="100"/>
      <c r="E1415" s="100"/>
      <c r="F1415" s="103" t="s">
        <v>564</v>
      </c>
      <c r="G1415" s="103"/>
      <c r="H1415" s="104">
        <v>342.36</v>
      </c>
    </row>
    <row r="1416" spans="2:8" ht="15" customHeight="1">
      <c r="B1416" s="100"/>
      <c r="C1416" s="100"/>
      <c r="D1416" s="100"/>
      <c r="E1416" s="100"/>
      <c r="F1416" s="103" t="s">
        <v>565</v>
      </c>
      <c r="G1416" s="103"/>
      <c r="H1416" s="104">
        <v>10.58</v>
      </c>
    </row>
    <row r="1417" spans="2:8" ht="15" customHeight="1">
      <c r="B1417" s="100"/>
      <c r="C1417" s="100"/>
      <c r="D1417" s="100"/>
      <c r="E1417" s="100"/>
      <c r="F1417" s="103" t="s">
        <v>566</v>
      </c>
      <c r="G1417" s="103"/>
      <c r="H1417" s="104">
        <v>352.94</v>
      </c>
    </row>
    <row r="1418" spans="2:8" ht="15" customHeight="1">
      <c r="B1418" s="100"/>
      <c r="C1418" s="100"/>
      <c r="D1418" s="100"/>
      <c r="E1418" s="100"/>
      <c r="F1418" s="103" t="s">
        <v>567</v>
      </c>
      <c r="G1418" s="103"/>
      <c r="H1418" s="104">
        <v>89.011499999999998</v>
      </c>
    </row>
    <row r="1419" spans="2:8" ht="15" customHeight="1">
      <c r="B1419" s="100"/>
      <c r="C1419" s="100"/>
      <c r="D1419" s="100"/>
      <c r="E1419" s="100"/>
      <c r="F1419" s="103" t="s">
        <v>568</v>
      </c>
      <c r="G1419" s="103"/>
      <c r="H1419" s="104">
        <v>441.95</v>
      </c>
    </row>
    <row r="1420" spans="2:8" ht="15" customHeight="1">
      <c r="B1420" s="100"/>
      <c r="C1420" s="100"/>
      <c r="D1420" s="100"/>
      <c r="E1420" s="100"/>
      <c r="F1420" s="103" t="s">
        <v>539</v>
      </c>
      <c r="G1420" s="103"/>
      <c r="H1420" s="104">
        <v>4941.16</v>
      </c>
    </row>
    <row r="1421" spans="2:8" ht="15" customHeight="1">
      <c r="B1421" s="100"/>
      <c r="C1421" s="100"/>
      <c r="D1421" s="100"/>
      <c r="E1421" s="100"/>
      <c r="F1421" s="103" t="s">
        <v>569</v>
      </c>
      <c r="G1421" s="103"/>
      <c r="H1421" s="104">
        <v>6187.3</v>
      </c>
    </row>
    <row r="1422" spans="2:8" ht="15" customHeight="1">
      <c r="B1422" s="100"/>
      <c r="C1422" s="100"/>
      <c r="D1422" s="93"/>
      <c r="E1422" s="93"/>
      <c r="F1422" s="100"/>
      <c r="G1422" s="115"/>
      <c r="H1422" s="100"/>
    </row>
    <row r="1423" spans="2:8" ht="15" customHeight="1">
      <c r="B1423" s="87" t="s">
        <v>975</v>
      </c>
      <c r="C1423" s="87"/>
      <c r="D1423" s="87"/>
      <c r="E1423" s="87"/>
      <c r="F1423" s="87"/>
      <c r="G1423" s="87"/>
      <c r="H1423" s="87"/>
    </row>
    <row r="1424" spans="2:8" ht="10" customHeight="1">
      <c r="B1424" s="94" t="s">
        <v>549</v>
      </c>
      <c r="C1424" s="94"/>
      <c r="D1424" s="95" t="s">
        <v>11</v>
      </c>
      <c r="E1424" s="95" t="s">
        <v>550</v>
      </c>
      <c r="F1424" s="95" t="s">
        <v>551</v>
      </c>
      <c r="G1424" s="113" t="s">
        <v>552</v>
      </c>
      <c r="H1424" s="95" t="s">
        <v>553</v>
      </c>
    </row>
    <row r="1425" spans="2:8" ht="20.149999999999999" customHeight="1">
      <c r="B1425" s="96" t="s">
        <v>976</v>
      </c>
      <c r="C1425" s="97" t="s">
        <v>977</v>
      </c>
      <c r="D1425" s="96" t="s">
        <v>39</v>
      </c>
      <c r="E1425" s="96" t="s">
        <v>28</v>
      </c>
      <c r="F1425" s="98">
        <v>2</v>
      </c>
      <c r="G1425" s="114">
        <v>2.46</v>
      </c>
      <c r="H1425" s="99">
        <v>4.92</v>
      </c>
    </row>
    <row r="1426" spans="2:8" ht="15" customHeight="1">
      <c r="B1426" s="96" t="s">
        <v>978</v>
      </c>
      <c r="C1426" s="97" t="s">
        <v>979</v>
      </c>
      <c r="D1426" s="96" t="s">
        <v>39</v>
      </c>
      <c r="E1426" s="96" t="s">
        <v>28</v>
      </c>
      <c r="F1426" s="98">
        <v>1</v>
      </c>
      <c r="G1426" s="114">
        <v>12</v>
      </c>
      <c r="H1426" s="99">
        <v>12</v>
      </c>
    </row>
    <row r="1427" spans="2:8" ht="20.149999999999999" customHeight="1">
      <c r="B1427" s="100"/>
      <c r="C1427" s="100"/>
      <c r="D1427" s="100"/>
      <c r="E1427" s="100"/>
      <c r="F1427" s="101" t="s">
        <v>556</v>
      </c>
      <c r="G1427" s="101"/>
      <c r="H1427" s="102">
        <v>16.920000000000002</v>
      </c>
    </row>
    <row r="1428" spans="2:8" ht="20.149999999999999" customHeight="1">
      <c r="B1428" s="94" t="s">
        <v>557</v>
      </c>
      <c r="C1428" s="94"/>
      <c r="D1428" s="95" t="s">
        <v>11</v>
      </c>
      <c r="E1428" s="95" t="s">
        <v>550</v>
      </c>
      <c r="F1428" s="95" t="s">
        <v>551</v>
      </c>
      <c r="G1428" s="113" t="s">
        <v>552</v>
      </c>
      <c r="H1428" s="95" t="s">
        <v>553</v>
      </c>
    </row>
    <row r="1429" spans="2:8" ht="28" customHeight="1">
      <c r="B1429" s="96" t="s">
        <v>866</v>
      </c>
      <c r="C1429" s="97" t="s">
        <v>867</v>
      </c>
      <c r="D1429" s="96" t="s">
        <v>39</v>
      </c>
      <c r="E1429" s="96" t="s">
        <v>40</v>
      </c>
      <c r="F1429" s="98">
        <v>0.1033</v>
      </c>
      <c r="G1429" s="114">
        <v>11.94</v>
      </c>
      <c r="H1429" s="99">
        <v>1.23</v>
      </c>
    </row>
    <row r="1430" spans="2:8" ht="28" customHeight="1">
      <c r="B1430" s="96" t="s">
        <v>868</v>
      </c>
      <c r="C1430" s="97" t="s">
        <v>869</v>
      </c>
      <c r="D1430" s="96" t="s">
        <v>39</v>
      </c>
      <c r="E1430" s="96" t="s">
        <v>40</v>
      </c>
      <c r="F1430" s="98">
        <v>0.24779999999999999</v>
      </c>
      <c r="G1430" s="114">
        <v>16</v>
      </c>
      <c r="H1430" s="99">
        <v>3.96</v>
      </c>
    </row>
    <row r="1431" spans="2:8" ht="20.149999999999999" customHeight="1">
      <c r="B1431" s="100"/>
      <c r="C1431" s="100"/>
      <c r="D1431" s="100"/>
      <c r="E1431" s="100"/>
      <c r="F1431" s="101" t="s">
        <v>562</v>
      </c>
      <c r="G1431" s="101"/>
      <c r="H1431" s="102">
        <v>5.19</v>
      </c>
    </row>
    <row r="1432" spans="2:8" ht="20.149999999999999" customHeight="1">
      <c r="B1432" s="100"/>
      <c r="C1432" s="100"/>
      <c r="D1432" s="100"/>
      <c r="E1432" s="100"/>
      <c r="F1432" s="103" t="s">
        <v>563</v>
      </c>
      <c r="G1432" s="103"/>
      <c r="H1432" s="104">
        <v>22.11</v>
      </c>
    </row>
    <row r="1433" spans="2:8" ht="20.149999999999999" customHeight="1">
      <c r="B1433" s="100"/>
      <c r="C1433" s="100"/>
      <c r="D1433" s="100"/>
      <c r="E1433" s="100"/>
      <c r="F1433" s="103" t="s">
        <v>564</v>
      </c>
      <c r="G1433" s="103"/>
      <c r="H1433" s="104">
        <v>20.12</v>
      </c>
    </row>
    <row r="1434" spans="2:8" ht="15" customHeight="1">
      <c r="B1434" s="100"/>
      <c r="C1434" s="100"/>
      <c r="D1434" s="100"/>
      <c r="E1434" s="100"/>
      <c r="F1434" s="103" t="s">
        <v>565</v>
      </c>
      <c r="G1434" s="103"/>
      <c r="H1434" s="104">
        <v>1.99</v>
      </c>
    </row>
    <row r="1435" spans="2:8" ht="15" customHeight="1">
      <c r="B1435" s="100"/>
      <c r="C1435" s="100"/>
      <c r="D1435" s="100"/>
      <c r="E1435" s="100"/>
      <c r="F1435" s="103" t="s">
        <v>566</v>
      </c>
      <c r="G1435" s="103"/>
      <c r="H1435" s="104">
        <v>22.11</v>
      </c>
    </row>
    <row r="1436" spans="2:8" ht="15" customHeight="1">
      <c r="B1436" s="100"/>
      <c r="C1436" s="100"/>
      <c r="D1436" s="100"/>
      <c r="E1436" s="100"/>
      <c r="F1436" s="103" t="s">
        <v>567</v>
      </c>
      <c r="G1436" s="103"/>
      <c r="H1436" s="104">
        <v>5.5761000000000003</v>
      </c>
    </row>
    <row r="1437" spans="2:8" ht="15" customHeight="1">
      <c r="B1437" s="100"/>
      <c r="C1437" s="100"/>
      <c r="D1437" s="100"/>
      <c r="E1437" s="100"/>
      <c r="F1437" s="103" t="s">
        <v>568</v>
      </c>
      <c r="G1437" s="103"/>
      <c r="H1437" s="104">
        <v>27.69</v>
      </c>
    </row>
    <row r="1438" spans="2:8" ht="15" customHeight="1">
      <c r="B1438" s="100"/>
      <c r="C1438" s="100"/>
      <c r="D1438" s="100"/>
      <c r="E1438" s="100"/>
      <c r="F1438" s="103" t="s">
        <v>539</v>
      </c>
      <c r="G1438" s="103"/>
      <c r="H1438" s="104">
        <v>1238.1600000000001</v>
      </c>
    </row>
    <row r="1439" spans="2:8" ht="15" customHeight="1">
      <c r="B1439" s="100"/>
      <c r="C1439" s="100"/>
      <c r="D1439" s="100"/>
      <c r="E1439" s="100"/>
      <c r="F1439" s="103" t="s">
        <v>569</v>
      </c>
      <c r="G1439" s="103"/>
      <c r="H1439" s="104">
        <v>1550.64</v>
      </c>
    </row>
    <row r="1440" spans="2:8" ht="10" customHeight="1">
      <c r="B1440" s="100"/>
      <c r="C1440" s="100"/>
      <c r="D1440" s="93"/>
      <c r="E1440" s="93"/>
      <c r="F1440" s="100"/>
      <c r="G1440" s="115"/>
      <c r="H1440" s="100"/>
    </row>
    <row r="1441" spans="2:8" ht="20.149999999999999" customHeight="1">
      <c r="B1441" s="87" t="s">
        <v>980</v>
      </c>
      <c r="C1441" s="87"/>
      <c r="D1441" s="87"/>
      <c r="E1441" s="87"/>
      <c r="F1441" s="87"/>
      <c r="G1441" s="87"/>
      <c r="H1441" s="87"/>
    </row>
    <row r="1442" spans="2:8" ht="20.149999999999999" customHeight="1">
      <c r="B1442" s="94" t="s">
        <v>549</v>
      </c>
      <c r="C1442" s="94"/>
      <c r="D1442" s="95" t="s">
        <v>11</v>
      </c>
      <c r="E1442" s="95" t="s">
        <v>550</v>
      </c>
      <c r="F1442" s="95" t="s">
        <v>551</v>
      </c>
      <c r="G1442" s="113" t="s">
        <v>552</v>
      </c>
      <c r="H1442" s="95" t="s">
        <v>553</v>
      </c>
    </row>
    <row r="1443" spans="2:8" ht="15" customHeight="1">
      <c r="B1443" s="96" t="s">
        <v>981</v>
      </c>
      <c r="C1443" s="97" t="s">
        <v>982</v>
      </c>
      <c r="D1443" s="96" t="s">
        <v>79</v>
      </c>
      <c r="E1443" s="96" t="s">
        <v>90</v>
      </c>
      <c r="F1443" s="98">
        <v>1</v>
      </c>
      <c r="G1443" s="114">
        <v>248.89</v>
      </c>
      <c r="H1443" s="99">
        <v>248.89</v>
      </c>
    </row>
    <row r="1444" spans="2:8" ht="15" customHeight="1">
      <c r="B1444" s="100"/>
      <c r="C1444" s="100"/>
      <c r="D1444" s="100"/>
      <c r="E1444" s="100"/>
      <c r="F1444" s="101" t="s">
        <v>556</v>
      </c>
      <c r="G1444" s="101"/>
      <c r="H1444" s="102">
        <v>248.89</v>
      </c>
    </row>
    <row r="1445" spans="2:8" ht="20.149999999999999" customHeight="1">
      <c r="B1445" s="94" t="s">
        <v>557</v>
      </c>
      <c r="C1445" s="94"/>
      <c r="D1445" s="95" t="s">
        <v>11</v>
      </c>
      <c r="E1445" s="95" t="s">
        <v>550</v>
      </c>
      <c r="F1445" s="95" t="s">
        <v>551</v>
      </c>
      <c r="G1445" s="113" t="s">
        <v>552</v>
      </c>
      <c r="H1445" s="95" t="s">
        <v>553</v>
      </c>
    </row>
    <row r="1446" spans="2:8" ht="15" customHeight="1">
      <c r="B1446" s="96" t="s">
        <v>868</v>
      </c>
      <c r="C1446" s="97" t="s">
        <v>869</v>
      </c>
      <c r="D1446" s="96" t="s">
        <v>39</v>
      </c>
      <c r="E1446" s="96" t="s">
        <v>40</v>
      </c>
      <c r="F1446" s="98">
        <v>1</v>
      </c>
      <c r="G1446" s="114">
        <v>16</v>
      </c>
      <c r="H1446" s="99">
        <v>16</v>
      </c>
    </row>
    <row r="1447" spans="2:8" ht="15" customHeight="1">
      <c r="B1447" s="96" t="s">
        <v>866</v>
      </c>
      <c r="C1447" s="97" t="s">
        <v>867</v>
      </c>
      <c r="D1447" s="96" t="s">
        <v>39</v>
      </c>
      <c r="E1447" s="96" t="s">
        <v>40</v>
      </c>
      <c r="F1447" s="98">
        <v>1</v>
      </c>
      <c r="G1447" s="114">
        <v>11.94</v>
      </c>
      <c r="H1447" s="99">
        <v>11.94</v>
      </c>
    </row>
    <row r="1448" spans="2:8" ht="15" customHeight="1">
      <c r="B1448" s="100"/>
      <c r="C1448" s="100"/>
      <c r="D1448" s="100"/>
      <c r="E1448" s="100"/>
      <c r="F1448" s="101" t="s">
        <v>562</v>
      </c>
      <c r="G1448" s="101"/>
      <c r="H1448" s="102">
        <v>27.94</v>
      </c>
    </row>
    <row r="1449" spans="2:8" ht="15" customHeight="1">
      <c r="B1449" s="100"/>
      <c r="C1449" s="100"/>
      <c r="D1449" s="100"/>
      <c r="E1449" s="100"/>
      <c r="F1449" s="103" t="s">
        <v>563</v>
      </c>
      <c r="G1449" s="103"/>
      <c r="H1449" s="104">
        <v>276.83</v>
      </c>
    </row>
    <row r="1450" spans="2:8" ht="15" customHeight="1">
      <c r="B1450" s="100"/>
      <c r="C1450" s="100"/>
      <c r="D1450" s="100"/>
      <c r="E1450" s="100"/>
      <c r="F1450" s="103" t="s">
        <v>564</v>
      </c>
      <c r="G1450" s="103"/>
      <c r="H1450" s="104">
        <v>266.25</v>
      </c>
    </row>
    <row r="1451" spans="2:8" ht="15" customHeight="1">
      <c r="B1451" s="100"/>
      <c r="C1451" s="100"/>
      <c r="D1451" s="100"/>
      <c r="E1451" s="100"/>
      <c r="F1451" s="103" t="s">
        <v>565</v>
      </c>
      <c r="G1451" s="103"/>
      <c r="H1451" s="104">
        <v>10.58</v>
      </c>
    </row>
    <row r="1452" spans="2:8" ht="15" customHeight="1">
      <c r="B1452" s="100"/>
      <c r="C1452" s="100"/>
      <c r="D1452" s="100"/>
      <c r="E1452" s="100"/>
      <c r="F1452" s="103" t="s">
        <v>566</v>
      </c>
      <c r="G1452" s="103"/>
      <c r="H1452" s="104">
        <v>276.83</v>
      </c>
    </row>
    <row r="1453" spans="2:8" ht="15" customHeight="1">
      <c r="B1453" s="100"/>
      <c r="C1453" s="100"/>
      <c r="D1453" s="100"/>
      <c r="E1453" s="100"/>
      <c r="F1453" s="103" t="s">
        <v>567</v>
      </c>
      <c r="G1453" s="103"/>
      <c r="H1453" s="104">
        <v>69.816500000000005</v>
      </c>
    </row>
    <row r="1454" spans="2:8" ht="15" customHeight="1">
      <c r="B1454" s="100"/>
      <c r="C1454" s="100"/>
      <c r="D1454" s="100"/>
      <c r="E1454" s="100"/>
      <c r="F1454" s="103" t="s">
        <v>568</v>
      </c>
      <c r="G1454" s="103"/>
      <c r="H1454" s="104">
        <v>346.65</v>
      </c>
    </row>
    <row r="1455" spans="2:8" ht="10" customHeight="1">
      <c r="B1455" s="100"/>
      <c r="C1455" s="100"/>
      <c r="D1455" s="100"/>
      <c r="E1455" s="100"/>
      <c r="F1455" s="103" t="s">
        <v>539</v>
      </c>
      <c r="G1455" s="103"/>
      <c r="H1455" s="104">
        <v>3598.79</v>
      </c>
    </row>
    <row r="1456" spans="2:8" ht="20.149999999999999" customHeight="1">
      <c r="B1456" s="100"/>
      <c r="C1456" s="100"/>
      <c r="D1456" s="100"/>
      <c r="E1456" s="100"/>
      <c r="F1456" s="103" t="s">
        <v>569</v>
      </c>
      <c r="G1456" s="103"/>
      <c r="H1456" s="104">
        <v>4506.45</v>
      </c>
    </row>
    <row r="1457" spans="2:8" ht="15" customHeight="1">
      <c r="B1457" s="100"/>
      <c r="C1457" s="100"/>
      <c r="D1457" s="93"/>
      <c r="E1457" s="93"/>
      <c r="F1457" s="100"/>
      <c r="G1457" s="115"/>
      <c r="H1457" s="100"/>
    </row>
    <row r="1458" spans="2:8" ht="15" customHeight="1">
      <c r="B1458" s="87" t="s">
        <v>983</v>
      </c>
      <c r="C1458" s="87"/>
      <c r="D1458" s="87"/>
      <c r="E1458" s="87"/>
      <c r="F1458" s="87"/>
      <c r="G1458" s="87"/>
      <c r="H1458" s="87"/>
    </row>
    <row r="1459" spans="2:8" ht="15" customHeight="1">
      <c r="B1459" s="94" t="s">
        <v>794</v>
      </c>
      <c r="C1459" s="94"/>
      <c r="D1459" s="94"/>
      <c r="E1459" s="95" t="s">
        <v>550</v>
      </c>
      <c r="F1459" s="95" t="s">
        <v>795</v>
      </c>
      <c r="G1459" s="113" t="s">
        <v>796</v>
      </c>
      <c r="H1459" s="95" t="s">
        <v>797</v>
      </c>
    </row>
    <row r="1460" spans="2:8" ht="15" customHeight="1">
      <c r="B1460" s="107" t="s">
        <v>984</v>
      </c>
      <c r="C1460" s="108" t="s">
        <v>985</v>
      </c>
      <c r="D1460" s="108"/>
      <c r="E1460" s="107" t="s">
        <v>28</v>
      </c>
      <c r="F1460" s="109">
        <v>1</v>
      </c>
      <c r="G1460" s="116">
        <v>112</v>
      </c>
      <c r="H1460" s="110">
        <v>112</v>
      </c>
    </row>
    <row r="1461" spans="2:8" ht="15" customHeight="1">
      <c r="B1461" s="107" t="s">
        <v>986</v>
      </c>
      <c r="C1461" s="108" t="s">
        <v>987</v>
      </c>
      <c r="D1461" s="108"/>
      <c r="E1461" s="107" t="s">
        <v>28</v>
      </c>
      <c r="F1461" s="109">
        <v>1</v>
      </c>
      <c r="G1461" s="116">
        <v>5.79</v>
      </c>
      <c r="H1461" s="110">
        <v>5.79</v>
      </c>
    </row>
    <row r="1462" spans="2:8" ht="15" customHeight="1">
      <c r="B1462" s="107" t="s">
        <v>988</v>
      </c>
      <c r="C1462" s="108" t="s">
        <v>989</v>
      </c>
      <c r="D1462" s="108"/>
      <c r="E1462" s="107" t="s">
        <v>154</v>
      </c>
      <c r="F1462" s="109">
        <v>3</v>
      </c>
      <c r="G1462" s="116">
        <v>1.96</v>
      </c>
      <c r="H1462" s="110">
        <v>5.88</v>
      </c>
    </row>
    <row r="1463" spans="2:8" ht="21.5" customHeight="1">
      <c r="B1463" s="107" t="s">
        <v>990</v>
      </c>
      <c r="C1463" s="108" t="s">
        <v>991</v>
      </c>
      <c r="D1463" s="108"/>
      <c r="E1463" s="107" t="s">
        <v>28</v>
      </c>
      <c r="F1463" s="109">
        <v>1</v>
      </c>
      <c r="G1463" s="116">
        <v>33.85</v>
      </c>
      <c r="H1463" s="110">
        <v>33.85</v>
      </c>
    </row>
    <row r="1464" spans="2:8" ht="21.5" customHeight="1">
      <c r="B1464" s="107" t="s">
        <v>992</v>
      </c>
      <c r="C1464" s="108" t="s">
        <v>993</v>
      </c>
      <c r="D1464" s="108"/>
      <c r="E1464" s="107" t="s">
        <v>28</v>
      </c>
      <c r="F1464" s="109">
        <v>3</v>
      </c>
      <c r="G1464" s="116">
        <v>1.26</v>
      </c>
      <c r="H1464" s="110">
        <v>3.78</v>
      </c>
    </row>
    <row r="1465" spans="2:8" ht="21.5" customHeight="1">
      <c r="B1465" s="107" t="s">
        <v>994</v>
      </c>
      <c r="C1465" s="108" t="s">
        <v>995</v>
      </c>
      <c r="D1465" s="108"/>
      <c r="E1465" s="107" t="s">
        <v>28</v>
      </c>
      <c r="F1465" s="109">
        <v>4</v>
      </c>
      <c r="G1465" s="116">
        <v>0.44</v>
      </c>
      <c r="H1465" s="110">
        <v>1.76</v>
      </c>
    </row>
    <row r="1466" spans="2:8" ht="21.5" customHeight="1">
      <c r="B1466" s="107" t="s">
        <v>996</v>
      </c>
      <c r="C1466" s="108" t="s">
        <v>997</v>
      </c>
      <c r="D1466" s="108"/>
      <c r="E1466" s="107" t="s">
        <v>28</v>
      </c>
      <c r="F1466" s="109">
        <v>8</v>
      </c>
      <c r="G1466" s="116">
        <v>3.69</v>
      </c>
      <c r="H1466" s="110">
        <v>29.52</v>
      </c>
    </row>
    <row r="1467" spans="2:8" ht="21.5" customHeight="1">
      <c r="B1467" s="107" t="s">
        <v>998</v>
      </c>
      <c r="C1467" s="108" t="s">
        <v>999</v>
      </c>
      <c r="D1467" s="108"/>
      <c r="E1467" s="107" t="s">
        <v>28</v>
      </c>
      <c r="F1467" s="109">
        <v>1</v>
      </c>
      <c r="G1467" s="116">
        <v>0.61</v>
      </c>
      <c r="H1467" s="110">
        <v>0.61</v>
      </c>
    </row>
    <row r="1468" spans="2:8" ht="21.5" customHeight="1">
      <c r="B1468" s="107" t="s">
        <v>1000</v>
      </c>
      <c r="C1468" s="108" t="s">
        <v>1001</v>
      </c>
      <c r="D1468" s="108"/>
      <c r="E1468" s="107" t="s">
        <v>154</v>
      </c>
      <c r="F1468" s="109">
        <v>3</v>
      </c>
      <c r="G1468" s="116">
        <v>3.24</v>
      </c>
      <c r="H1468" s="110">
        <v>9.7200000000000006</v>
      </c>
    </row>
    <row r="1469" spans="2:8" ht="20.149999999999999" customHeight="1">
      <c r="B1469" s="100"/>
      <c r="C1469" s="100"/>
      <c r="D1469" s="100"/>
      <c r="E1469" s="100"/>
      <c r="F1469" s="103" t="s">
        <v>806</v>
      </c>
      <c r="G1469" s="103"/>
      <c r="H1469" s="111">
        <v>202.91</v>
      </c>
    </row>
    <row r="1470" spans="2:8" ht="20.149999999999999" customHeight="1">
      <c r="B1470" s="94" t="s">
        <v>807</v>
      </c>
      <c r="C1470" s="94"/>
      <c r="D1470" s="94"/>
      <c r="E1470" s="95" t="s">
        <v>550</v>
      </c>
      <c r="F1470" s="95" t="s">
        <v>795</v>
      </c>
      <c r="G1470" s="113" t="s">
        <v>552</v>
      </c>
      <c r="H1470" s="95" t="s">
        <v>797</v>
      </c>
    </row>
    <row r="1471" spans="2:8" ht="16" customHeight="1">
      <c r="B1471" s="107" t="s">
        <v>1002</v>
      </c>
      <c r="C1471" s="108" t="s">
        <v>1003</v>
      </c>
      <c r="D1471" s="108"/>
      <c r="E1471" s="107" t="s">
        <v>1004</v>
      </c>
      <c r="F1471" s="110">
        <v>1</v>
      </c>
      <c r="G1471" s="116">
        <v>5.64</v>
      </c>
      <c r="H1471" s="110">
        <v>5.64</v>
      </c>
    </row>
    <row r="1472" spans="2:8" ht="15" customHeight="1">
      <c r="B1472" s="107" t="s">
        <v>1005</v>
      </c>
      <c r="C1472" s="108" t="s">
        <v>1006</v>
      </c>
      <c r="D1472" s="108"/>
      <c r="E1472" s="107" t="s">
        <v>1004</v>
      </c>
      <c r="F1472" s="110">
        <v>1</v>
      </c>
      <c r="G1472" s="116">
        <v>2.83</v>
      </c>
      <c r="H1472" s="110">
        <v>2.83</v>
      </c>
    </row>
    <row r="1473" spans="2:8" ht="20.149999999999999" customHeight="1">
      <c r="B1473" s="107" t="s">
        <v>868</v>
      </c>
      <c r="C1473" s="108" t="s">
        <v>869</v>
      </c>
      <c r="D1473" s="108"/>
      <c r="E1473" s="107" t="s">
        <v>40</v>
      </c>
      <c r="F1473" s="110">
        <v>4</v>
      </c>
      <c r="G1473" s="116">
        <v>16</v>
      </c>
      <c r="H1473" s="110">
        <v>64</v>
      </c>
    </row>
    <row r="1474" spans="2:8" ht="15" customHeight="1">
      <c r="B1474" s="107" t="s">
        <v>866</v>
      </c>
      <c r="C1474" s="108" t="s">
        <v>867</v>
      </c>
      <c r="D1474" s="108"/>
      <c r="E1474" s="107" t="s">
        <v>40</v>
      </c>
      <c r="F1474" s="110">
        <v>4</v>
      </c>
      <c r="G1474" s="116">
        <v>11.94</v>
      </c>
      <c r="H1474" s="110">
        <v>47.76</v>
      </c>
    </row>
    <row r="1475" spans="2:8" ht="15" customHeight="1">
      <c r="B1475" s="107" t="s">
        <v>635</v>
      </c>
      <c r="C1475" s="108" t="s">
        <v>636</v>
      </c>
      <c r="D1475" s="108"/>
      <c r="E1475" s="107" t="s">
        <v>40</v>
      </c>
      <c r="F1475" s="110">
        <v>0.5</v>
      </c>
      <c r="G1475" s="116">
        <v>15.83</v>
      </c>
      <c r="H1475" s="110">
        <v>7.915</v>
      </c>
    </row>
    <row r="1476" spans="2:8" ht="15" customHeight="1">
      <c r="B1476" s="107" t="s">
        <v>560</v>
      </c>
      <c r="C1476" s="108" t="s">
        <v>561</v>
      </c>
      <c r="D1476" s="108"/>
      <c r="E1476" s="107" t="s">
        <v>40</v>
      </c>
      <c r="F1476" s="110">
        <v>0.5</v>
      </c>
      <c r="G1476" s="116">
        <v>11.78</v>
      </c>
      <c r="H1476" s="110">
        <v>5.89</v>
      </c>
    </row>
    <row r="1477" spans="2:8" ht="15" customHeight="1">
      <c r="B1477" s="100"/>
      <c r="C1477" s="100"/>
      <c r="D1477" s="100"/>
      <c r="E1477" s="100"/>
      <c r="F1477" s="103" t="s">
        <v>808</v>
      </c>
      <c r="G1477" s="103"/>
      <c r="H1477" s="111">
        <v>134.035</v>
      </c>
    </row>
    <row r="1478" spans="2:8" ht="15" customHeight="1">
      <c r="B1478" s="100"/>
      <c r="C1478" s="100"/>
      <c r="D1478" s="100"/>
      <c r="E1478" s="100"/>
      <c r="F1478" s="103" t="s">
        <v>809</v>
      </c>
      <c r="G1478" s="103"/>
      <c r="H1478" s="110">
        <v>336.94499999999999</v>
      </c>
    </row>
    <row r="1479" spans="2:8" ht="15" customHeight="1">
      <c r="B1479" s="100"/>
      <c r="C1479" s="100"/>
      <c r="D1479" s="100"/>
      <c r="E1479" s="100"/>
      <c r="F1479" s="103" t="s">
        <v>563</v>
      </c>
      <c r="G1479" s="103"/>
      <c r="H1479" s="104">
        <v>336.95</v>
      </c>
    </row>
    <row r="1480" spans="2:8" ht="15" customHeight="1">
      <c r="B1480" s="100"/>
      <c r="C1480" s="100"/>
      <c r="D1480" s="100"/>
      <c r="E1480" s="100"/>
      <c r="F1480" s="103" t="s">
        <v>564</v>
      </c>
      <c r="G1480" s="103"/>
      <c r="H1480" s="104">
        <v>287.06</v>
      </c>
    </row>
    <row r="1481" spans="2:8" ht="15" customHeight="1">
      <c r="B1481" s="100"/>
      <c r="C1481" s="100"/>
      <c r="D1481" s="100"/>
      <c r="E1481" s="100"/>
      <c r="F1481" s="103" t="s">
        <v>565</v>
      </c>
      <c r="G1481" s="103"/>
      <c r="H1481" s="104">
        <v>49.89</v>
      </c>
    </row>
    <row r="1482" spans="2:8" ht="10" customHeight="1">
      <c r="B1482" s="100"/>
      <c r="C1482" s="100"/>
      <c r="D1482" s="100"/>
      <c r="E1482" s="100"/>
      <c r="F1482" s="103" t="s">
        <v>566</v>
      </c>
      <c r="G1482" s="103"/>
      <c r="H1482" s="104">
        <v>336.95</v>
      </c>
    </row>
    <row r="1483" spans="2:8" ht="20.149999999999999" customHeight="1">
      <c r="B1483" s="100"/>
      <c r="C1483" s="100"/>
      <c r="D1483" s="100"/>
      <c r="E1483" s="100"/>
      <c r="F1483" s="103" t="s">
        <v>567</v>
      </c>
      <c r="G1483" s="103"/>
      <c r="H1483" s="104">
        <v>84.978800000000007</v>
      </c>
    </row>
    <row r="1484" spans="2:8" ht="15" customHeight="1">
      <c r="B1484" s="100"/>
      <c r="C1484" s="100"/>
      <c r="D1484" s="100"/>
      <c r="E1484" s="100"/>
      <c r="F1484" s="103" t="s">
        <v>568</v>
      </c>
      <c r="G1484" s="103"/>
      <c r="H1484" s="104">
        <v>421.93</v>
      </c>
    </row>
    <row r="1485" spans="2:8" ht="20.149999999999999" customHeight="1">
      <c r="B1485" s="100"/>
      <c r="C1485" s="100"/>
      <c r="D1485" s="100"/>
      <c r="E1485" s="100"/>
      <c r="F1485" s="103" t="s">
        <v>539</v>
      </c>
      <c r="G1485" s="103"/>
      <c r="H1485" s="104">
        <v>336.95</v>
      </c>
    </row>
    <row r="1486" spans="2:8" ht="15" customHeight="1">
      <c r="B1486" s="100"/>
      <c r="C1486" s="100"/>
      <c r="D1486" s="100"/>
      <c r="E1486" s="100"/>
      <c r="F1486" s="103" t="s">
        <v>569</v>
      </c>
      <c r="G1486" s="103"/>
      <c r="H1486" s="104">
        <v>421.93</v>
      </c>
    </row>
    <row r="1487" spans="2:8" ht="15" customHeight="1">
      <c r="B1487" s="100"/>
      <c r="C1487" s="100"/>
      <c r="D1487" s="93"/>
      <c r="E1487" s="93"/>
      <c r="F1487" s="100"/>
      <c r="G1487" s="115"/>
      <c r="H1487" s="100"/>
    </row>
    <row r="1488" spans="2:8" ht="20.5" customHeight="1">
      <c r="B1488" s="87" t="s">
        <v>1007</v>
      </c>
      <c r="C1488" s="87"/>
      <c r="D1488" s="87"/>
      <c r="E1488" s="87"/>
      <c r="F1488" s="87"/>
      <c r="G1488" s="87"/>
      <c r="H1488" s="87"/>
    </row>
    <row r="1489" spans="2:8" ht="15" customHeight="1">
      <c r="B1489" s="94" t="s">
        <v>549</v>
      </c>
      <c r="C1489" s="94"/>
      <c r="D1489" s="95" t="s">
        <v>11</v>
      </c>
      <c r="E1489" s="95" t="s">
        <v>550</v>
      </c>
      <c r="F1489" s="95" t="s">
        <v>551</v>
      </c>
      <c r="G1489" s="113" t="s">
        <v>552</v>
      </c>
      <c r="H1489" s="95" t="s">
        <v>553</v>
      </c>
    </row>
    <row r="1490" spans="2:8" ht="20.149999999999999" customHeight="1">
      <c r="B1490" s="96" t="s">
        <v>1008</v>
      </c>
      <c r="C1490" s="97" t="s">
        <v>1009</v>
      </c>
      <c r="D1490" s="96" t="s">
        <v>39</v>
      </c>
      <c r="E1490" s="96" t="s">
        <v>28</v>
      </c>
      <c r="F1490" s="98">
        <v>1</v>
      </c>
      <c r="G1490" s="114">
        <v>289.23</v>
      </c>
      <c r="H1490" s="99">
        <v>289.23</v>
      </c>
    </row>
    <row r="1491" spans="2:8" ht="20.149999999999999" customHeight="1">
      <c r="B1491" s="100"/>
      <c r="C1491" s="100"/>
      <c r="D1491" s="100"/>
      <c r="E1491" s="100"/>
      <c r="F1491" s="101" t="s">
        <v>556</v>
      </c>
      <c r="G1491" s="101"/>
      <c r="H1491" s="102">
        <v>289.23</v>
      </c>
    </row>
    <row r="1492" spans="2:8" ht="20.149999999999999" customHeight="1">
      <c r="B1492" s="94" t="s">
        <v>557</v>
      </c>
      <c r="C1492" s="94"/>
      <c r="D1492" s="95" t="s">
        <v>11</v>
      </c>
      <c r="E1492" s="95" t="s">
        <v>550</v>
      </c>
      <c r="F1492" s="95" t="s">
        <v>551</v>
      </c>
      <c r="G1492" s="113" t="s">
        <v>552</v>
      </c>
      <c r="H1492" s="95" t="s">
        <v>553</v>
      </c>
    </row>
    <row r="1493" spans="2:8" ht="15" customHeight="1">
      <c r="B1493" s="96" t="s">
        <v>866</v>
      </c>
      <c r="C1493" s="97" t="s">
        <v>867</v>
      </c>
      <c r="D1493" s="96" t="s">
        <v>39</v>
      </c>
      <c r="E1493" s="96" t="s">
        <v>40</v>
      </c>
      <c r="F1493" s="98">
        <v>3</v>
      </c>
      <c r="G1493" s="114">
        <v>11.94</v>
      </c>
      <c r="H1493" s="99">
        <v>35.82</v>
      </c>
    </row>
    <row r="1494" spans="2:8" ht="15" customHeight="1">
      <c r="B1494" s="96" t="s">
        <v>868</v>
      </c>
      <c r="C1494" s="97" t="s">
        <v>869</v>
      </c>
      <c r="D1494" s="96" t="s">
        <v>39</v>
      </c>
      <c r="E1494" s="96" t="s">
        <v>40</v>
      </c>
      <c r="F1494" s="98">
        <v>3</v>
      </c>
      <c r="G1494" s="114">
        <v>16</v>
      </c>
      <c r="H1494" s="99">
        <v>48</v>
      </c>
    </row>
    <row r="1495" spans="2:8" ht="15" customHeight="1">
      <c r="B1495" s="100"/>
      <c r="C1495" s="100"/>
      <c r="D1495" s="100"/>
      <c r="E1495" s="100"/>
      <c r="F1495" s="101" t="s">
        <v>562</v>
      </c>
      <c r="G1495" s="101"/>
      <c r="H1495" s="102">
        <v>83.82</v>
      </c>
    </row>
    <row r="1496" spans="2:8" ht="15" customHeight="1">
      <c r="B1496" s="100"/>
      <c r="C1496" s="100"/>
      <c r="D1496" s="100"/>
      <c r="E1496" s="100"/>
      <c r="F1496" s="103" t="s">
        <v>563</v>
      </c>
      <c r="G1496" s="103"/>
      <c r="H1496" s="104">
        <v>373.05</v>
      </c>
    </row>
    <row r="1497" spans="2:8" ht="15" customHeight="1">
      <c r="B1497" s="100"/>
      <c r="C1497" s="100"/>
      <c r="D1497" s="100"/>
      <c r="E1497" s="100"/>
      <c r="F1497" s="103" t="s">
        <v>564</v>
      </c>
      <c r="G1497" s="103"/>
      <c r="H1497" s="104">
        <v>341.31</v>
      </c>
    </row>
    <row r="1498" spans="2:8" ht="15" customHeight="1">
      <c r="B1498" s="100"/>
      <c r="C1498" s="100"/>
      <c r="D1498" s="100"/>
      <c r="E1498" s="100"/>
      <c r="F1498" s="103" t="s">
        <v>565</v>
      </c>
      <c r="G1498" s="103"/>
      <c r="H1498" s="104">
        <v>31.74</v>
      </c>
    </row>
    <row r="1499" spans="2:8" ht="15" customHeight="1">
      <c r="B1499" s="100"/>
      <c r="C1499" s="100"/>
      <c r="D1499" s="100"/>
      <c r="E1499" s="100"/>
      <c r="F1499" s="103" t="s">
        <v>566</v>
      </c>
      <c r="G1499" s="103"/>
      <c r="H1499" s="104">
        <v>373.05</v>
      </c>
    </row>
    <row r="1500" spans="2:8" ht="15" customHeight="1">
      <c r="B1500" s="100"/>
      <c r="C1500" s="100"/>
      <c r="D1500" s="100"/>
      <c r="E1500" s="100"/>
      <c r="F1500" s="103" t="s">
        <v>567</v>
      </c>
      <c r="G1500" s="103"/>
      <c r="H1500" s="104">
        <v>94.083200000000005</v>
      </c>
    </row>
    <row r="1501" spans="2:8" ht="15" customHeight="1">
      <c r="B1501" s="100"/>
      <c r="C1501" s="100"/>
      <c r="D1501" s="100"/>
      <c r="E1501" s="100"/>
      <c r="F1501" s="103" t="s">
        <v>568</v>
      </c>
      <c r="G1501" s="103"/>
      <c r="H1501" s="104">
        <v>467.13</v>
      </c>
    </row>
    <row r="1502" spans="2:8" ht="15" customHeight="1">
      <c r="B1502" s="100"/>
      <c r="C1502" s="100"/>
      <c r="D1502" s="100"/>
      <c r="E1502" s="100"/>
      <c r="F1502" s="103" t="s">
        <v>539</v>
      </c>
      <c r="G1502" s="103"/>
      <c r="H1502" s="104">
        <v>373.05</v>
      </c>
    </row>
    <row r="1503" spans="2:8" ht="10" customHeight="1">
      <c r="B1503" s="100"/>
      <c r="C1503" s="100"/>
      <c r="D1503" s="100"/>
      <c r="E1503" s="100"/>
      <c r="F1503" s="103" t="s">
        <v>569</v>
      </c>
      <c r="G1503" s="103"/>
      <c r="H1503" s="104">
        <v>467.13</v>
      </c>
    </row>
    <row r="1504" spans="2:8" ht="20.149999999999999" customHeight="1">
      <c r="B1504" s="100"/>
      <c r="C1504" s="100"/>
      <c r="D1504" s="93"/>
      <c r="E1504" s="93"/>
      <c r="F1504" s="100"/>
      <c r="G1504" s="115"/>
      <c r="H1504" s="100"/>
    </row>
    <row r="1505" spans="2:8" ht="15" customHeight="1">
      <c r="B1505" s="87" t="s">
        <v>1010</v>
      </c>
      <c r="C1505" s="87"/>
      <c r="D1505" s="87"/>
      <c r="E1505" s="87"/>
      <c r="F1505" s="87"/>
      <c r="G1505" s="87"/>
      <c r="H1505" s="87"/>
    </row>
    <row r="1506" spans="2:8" ht="20.149999999999999" customHeight="1">
      <c r="B1506" s="105"/>
      <c r="C1506" s="105"/>
      <c r="D1506" s="105"/>
      <c r="E1506" s="105"/>
      <c r="F1506" s="105"/>
      <c r="G1506" s="105"/>
      <c r="H1506" s="105"/>
    </row>
    <row r="1507" spans="2:8" ht="15" customHeight="1">
      <c r="B1507" s="100"/>
      <c r="C1507" s="100"/>
      <c r="D1507" s="100"/>
      <c r="E1507" s="100"/>
      <c r="F1507" s="103" t="s">
        <v>563</v>
      </c>
      <c r="G1507" s="103"/>
      <c r="H1507" s="104">
        <v>343.27</v>
      </c>
    </row>
    <row r="1508" spans="2:8" ht="15" customHeight="1">
      <c r="B1508" s="100"/>
      <c r="C1508" s="100"/>
      <c r="D1508" s="100"/>
      <c r="E1508" s="100"/>
      <c r="F1508" s="103" t="s">
        <v>564</v>
      </c>
      <c r="G1508" s="103"/>
      <c r="H1508" s="104">
        <v>343.27</v>
      </c>
    </row>
    <row r="1509" spans="2:8" ht="15" customHeight="1">
      <c r="B1509" s="100"/>
      <c r="C1509" s="100"/>
      <c r="D1509" s="100"/>
      <c r="E1509" s="100"/>
      <c r="F1509" s="103" t="s">
        <v>574</v>
      </c>
      <c r="G1509" s="103"/>
      <c r="H1509" s="104">
        <v>0</v>
      </c>
    </row>
    <row r="1510" spans="2:8" ht="15" customHeight="1">
      <c r="B1510" s="100"/>
      <c r="C1510" s="100"/>
      <c r="D1510" s="100"/>
      <c r="E1510" s="100"/>
      <c r="F1510" s="103" t="s">
        <v>566</v>
      </c>
      <c r="G1510" s="103"/>
      <c r="H1510" s="104">
        <v>343.27</v>
      </c>
    </row>
    <row r="1511" spans="2:8" ht="15" customHeight="1">
      <c r="B1511" s="100"/>
      <c r="C1511" s="100"/>
      <c r="D1511" s="100"/>
      <c r="E1511" s="100"/>
      <c r="F1511" s="103" t="s">
        <v>567</v>
      </c>
      <c r="G1511" s="103"/>
      <c r="H1511" s="104">
        <v>86.572699999999998</v>
      </c>
    </row>
    <row r="1512" spans="2:8" ht="15" customHeight="1">
      <c r="B1512" s="100"/>
      <c r="C1512" s="100"/>
      <c r="D1512" s="100"/>
      <c r="E1512" s="100"/>
      <c r="F1512" s="103" t="s">
        <v>568</v>
      </c>
      <c r="G1512" s="103"/>
      <c r="H1512" s="104">
        <v>429.84</v>
      </c>
    </row>
    <row r="1513" spans="2:8" ht="15" customHeight="1">
      <c r="B1513" s="100"/>
      <c r="C1513" s="100"/>
      <c r="D1513" s="100"/>
      <c r="E1513" s="100"/>
      <c r="F1513" s="103" t="s">
        <v>539</v>
      </c>
      <c r="G1513" s="103"/>
      <c r="H1513" s="104">
        <v>343.27</v>
      </c>
    </row>
    <row r="1514" spans="2:8" ht="15" customHeight="1">
      <c r="B1514" s="100"/>
      <c r="C1514" s="100"/>
      <c r="D1514" s="100"/>
      <c r="E1514" s="100"/>
      <c r="F1514" s="103" t="s">
        <v>569</v>
      </c>
      <c r="G1514" s="103"/>
      <c r="H1514" s="104">
        <v>429.84</v>
      </c>
    </row>
    <row r="1515" spans="2:8" ht="15" customHeight="1">
      <c r="B1515" s="100"/>
      <c r="C1515" s="100"/>
      <c r="D1515" s="93"/>
      <c r="E1515" s="93"/>
      <c r="F1515" s="100"/>
      <c r="G1515" s="115"/>
      <c r="H1515" s="100"/>
    </row>
    <row r="1516" spans="2:8" ht="15" customHeight="1">
      <c r="B1516" s="87" t="s">
        <v>1011</v>
      </c>
      <c r="C1516" s="87"/>
      <c r="D1516" s="87"/>
      <c r="E1516" s="87"/>
      <c r="F1516" s="87"/>
      <c r="G1516" s="87"/>
      <c r="H1516" s="87"/>
    </row>
    <row r="1517" spans="2:8" ht="10" customHeight="1">
      <c r="B1517" s="94" t="s">
        <v>549</v>
      </c>
      <c r="C1517" s="94"/>
      <c r="D1517" s="95" t="s">
        <v>11</v>
      </c>
      <c r="E1517" s="95" t="s">
        <v>550</v>
      </c>
      <c r="F1517" s="95" t="s">
        <v>551</v>
      </c>
      <c r="G1517" s="113" t="s">
        <v>552</v>
      </c>
      <c r="H1517" s="95" t="s">
        <v>553</v>
      </c>
    </row>
    <row r="1518" spans="2:8" ht="20.149999999999999" customHeight="1">
      <c r="B1518" s="96" t="s">
        <v>1012</v>
      </c>
      <c r="C1518" s="97" t="s">
        <v>1013</v>
      </c>
      <c r="D1518" s="96" t="s">
        <v>39</v>
      </c>
      <c r="E1518" s="96" t="s">
        <v>154</v>
      </c>
      <c r="F1518" s="98">
        <v>1.05</v>
      </c>
      <c r="G1518" s="114">
        <v>25.94</v>
      </c>
      <c r="H1518" s="99">
        <v>27.24</v>
      </c>
    </row>
    <row r="1519" spans="2:8" ht="15" customHeight="1">
      <c r="B1519" s="100"/>
      <c r="C1519" s="100"/>
      <c r="D1519" s="100"/>
      <c r="E1519" s="100"/>
      <c r="F1519" s="101" t="s">
        <v>556</v>
      </c>
      <c r="G1519" s="101"/>
      <c r="H1519" s="102">
        <v>27.24</v>
      </c>
    </row>
    <row r="1520" spans="2:8" ht="20.149999999999999" customHeight="1">
      <c r="B1520" s="94" t="s">
        <v>557</v>
      </c>
      <c r="C1520" s="94"/>
      <c r="D1520" s="95" t="s">
        <v>11</v>
      </c>
      <c r="E1520" s="95" t="s">
        <v>550</v>
      </c>
      <c r="F1520" s="95" t="s">
        <v>551</v>
      </c>
      <c r="G1520" s="113" t="s">
        <v>552</v>
      </c>
      <c r="H1520" s="95" t="s">
        <v>553</v>
      </c>
    </row>
    <row r="1521" spans="2:8" ht="20.149999999999999" customHeight="1">
      <c r="B1521" s="96" t="s">
        <v>866</v>
      </c>
      <c r="C1521" s="97" t="s">
        <v>867</v>
      </c>
      <c r="D1521" s="96" t="s">
        <v>39</v>
      </c>
      <c r="E1521" s="96" t="s">
        <v>40</v>
      </c>
      <c r="F1521" s="98">
        <v>0.3251</v>
      </c>
      <c r="G1521" s="114">
        <v>11.94</v>
      </c>
      <c r="H1521" s="99">
        <v>3.88</v>
      </c>
    </row>
    <row r="1522" spans="2:8" ht="15" customHeight="1">
      <c r="B1522" s="96" t="s">
        <v>868</v>
      </c>
      <c r="C1522" s="97" t="s">
        <v>869</v>
      </c>
      <c r="D1522" s="96" t="s">
        <v>39</v>
      </c>
      <c r="E1522" s="96" t="s">
        <v>40</v>
      </c>
      <c r="F1522" s="98">
        <v>0.3251</v>
      </c>
      <c r="G1522" s="114">
        <v>16</v>
      </c>
      <c r="H1522" s="99">
        <v>5.2</v>
      </c>
    </row>
    <row r="1523" spans="2:8" ht="15" customHeight="1">
      <c r="B1523" s="96" t="s">
        <v>1014</v>
      </c>
      <c r="C1523" s="97" t="s">
        <v>1015</v>
      </c>
      <c r="D1523" s="96" t="s">
        <v>39</v>
      </c>
      <c r="E1523" s="96" t="s">
        <v>28</v>
      </c>
      <c r="F1523" s="98">
        <v>0.5</v>
      </c>
      <c r="G1523" s="114">
        <v>18.95</v>
      </c>
      <c r="H1523" s="99">
        <v>9.48</v>
      </c>
    </row>
    <row r="1524" spans="2:8" ht="15" customHeight="1">
      <c r="B1524" s="100"/>
      <c r="C1524" s="100"/>
      <c r="D1524" s="100"/>
      <c r="E1524" s="100"/>
      <c r="F1524" s="101" t="s">
        <v>562</v>
      </c>
      <c r="G1524" s="101"/>
      <c r="H1524" s="102">
        <v>18.559999999999999</v>
      </c>
    </row>
    <row r="1525" spans="2:8" ht="15" customHeight="1">
      <c r="B1525" s="100"/>
      <c r="C1525" s="100"/>
      <c r="D1525" s="100"/>
      <c r="E1525" s="100"/>
      <c r="F1525" s="103" t="s">
        <v>563</v>
      </c>
      <c r="G1525" s="103"/>
      <c r="H1525" s="104">
        <v>45.78</v>
      </c>
    </row>
    <row r="1526" spans="2:8" ht="15" customHeight="1">
      <c r="B1526" s="100"/>
      <c r="C1526" s="100"/>
      <c r="D1526" s="100"/>
      <c r="E1526" s="100"/>
      <c r="F1526" s="103" t="s">
        <v>564</v>
      </c>
      <c r="G1526" s="103"/>
      <c r="H1526" s="104">
        <v>40.69</v>
      </c>
    </row>
    <row r="1527" spans="2:8" ht="15" customHeight="1">
      <c r="B1527" s="100"/>
      <c r="C1527" s="100"/>
      <c r="D1527" s="100"/>
      <c r="E1527" s="100"/>
      <c r="F1527" s="103" t="s">
        <v>565</v>
      </c>
      <c r="G1527" s="103"/>
      <c r="H1527" s="104">
        <v>5.09</v>
      </c>
    </row>
    <row r="1528" spans="2:8" ht="15" customHeight="1">
      <c r="B1528" s="100"/>
      <c r="C1528" s="100"/>
      <c r="D1528" s="100"/>
      <c r="E1528" s="100"/>
      <c r="F1528" s="103" t="s">
        <v>566</v>
      </c>
      <c r="G1528" s="103"/>
      <c r="H1528" s="104">
        <v>45.78</v>
      </c>
    </row>
    <row r="1529" spans="2:8" ht="15" customHeight="1">
      <c r="B1529" s="100"/>
      <c r="C1529" s="100"/>
      <c r="D1529" s="100"/>
      <c r="E1529" s="100"/>
      <c r="F1529" s="103" t="s">
        <v>567</v>
      </c>
      <c r="G1529" s="103"/>
      <c r="H1529" s="104">
        <v>11.5457</v>
      </c>
    </row>
    <row r="1530" spans="2:8" ht="15" customHeight="1">
      <c r="B1530" s="100"/>
      <c r="C1530" s="100"/>
      <c r="D1530" s="100"/>
      <c r="E1530" s="100"/>
      <c r="F1530" s="103" t="s">
        <v>568</v>
      </c>
      <c r="G1530" s="103"/>
      <c r="H1530" s="104">
        <v>57.33</v>
      </c>
    </row>
    <row r="1531" spans="2:8" ht="15" customHeight="1">
      <c r="B1531" s="100"/>
      <c r="C1531" s="100"/>
      <c r="D1531" s="100"/>
      <c r="E1531" s="100"/>
      <c r="F1531" s="103" t="s">
        <v>539</v>
      </c>
      <c r="G1531" s="103"/>
      <c r="H1531" s="104">
        <v>1922.76</v>
      </c>
    </row>
    <row r="1532" spans="2:8" ht="10" customHeight="1">
      <c r="B1532" s="100"/>
      <c r="C1532" s="100"/>
      <c r="D1532" s="100"/>
      <c r="E1532" s="100"/>
      <c r="F1532" s="103" t="s">
        <v>569</v>
      </c>
      <c r="G1532" s="103"/>
      <c r="H1532" s="104">
        <v>2407.86</v>
      </c>
    </row>
    <row r="1533" spans="2:8" ht="20.149999999999999" customHeight="1">
      <c r="B1533" s="100"/>
      <c r="C1533" s="100"/>
      <c r="D1533" s="93"/>
      <c r="E1533" s="93"/>
      <c r="F1533" s="100"/>
      <c r="G1533" s="115"/>
      <c r="H1533" s="100"/>
    </row>
    <row r="1534" spans="2:8" ht="15" customHeight="1">
      <c r="B1534" s="87" t="s">
        <v>1016</v>
      </c>
      <c r="C1534" s="87"/>
      <c r="D1534" s="87"/>
      <c r="E1534" s="87"/>
      <c r="F1534" s="87"/>
      <c r="G1534" s="87"/>
      <c r="H1534" s="87"/>
    </row>
    <row r="1535" spans="2:8" ht="20.149999999999999" customHeight="1">
      <c r="B1535" s="94" t="s">
        <v>549</v>
      </c>
      <c r="C1535" s="94"/>
      <c r="D1535" s="95" t="s">
        <v>11</v>
      </c>
      <c r="E1535" s="95" t="s">
        <v>550</v>
      </c>
      <c r="F1535" s="95" t="s">
        <v>551</v>
      </c>
      <c r="G1535" s="113" t="s">
        <v>552</v>
      </c>
      <c r="H1535" s="95" t="s">
        <v>553</v>
      </c>
    </row>
    <row r="1536" spans="2:8" ht="15" customHeight="1">
      <c r="B1536" s="96" t="s">
        <v>990</v>
      </c>
      <c r="C1536" s="97" t="s">
        <v>991</v>
      </c>
      <c r="D1536" s="96" t="s">
        <v>39</v>
      </c>
      <c r="E1536" s="96" t="s">
        <v>28</v>
      </c>
      <c r="F1536" s="98">
        <v>1</v>
      </c>
      <c r="G1536" s="114">
        <v>33.85</v>
      </c>
      <c r="H1536" s="99">
        <v>33.85</v>
      </c>
    </row>
    <row r="1537" spans="2:8" ht="15" customHeight="1">
      <c r="B1537" s="100"/>
      <c r="C1537" s="100"/>
      <c r="D1537" s="100"/>
      <c r="E1537" s="100"/>
      <c r="F1537" s="101" t="s">
        <v>556</v>
      </c>
      <c r="G1537" s="101"/>
      <c r="H1537" s="102">
        <v>33.85</v>
      </c>
    </row>
    <row r="1538" spans="2:8" ht="15" customHeight="1">
      <c r="B1538" s="94" t="s">
        <v>557</v>
      </c>
      <c r="C1538" s="94"/>
      <c r="D1538" s="95" t="s">
        <v>11</v>
      </c>
      <c r="E1538" s="95" t="s">
        <v>550</v>
      </c>
      <c r="F1538" s="95" t="s">
        <v>551</v>
      </c>
      <c r="G1538" s="113" t="s">
        <v>552</v>
      </c>
      <c r="H1538" s="95" t="s">
        <v>553</v>
      </c>
    </row>
    <row r="1539" spans="2:8" ht="15" customHeight="1">
      <c r="B1539" s="96" t="s">
        <v>866</v>
      </c>
      <c r="C1539" s="97" t="s">
        <v>867</v>
      </c>
      <c r="D1539" s="96" t="s">
        <v>39</v>
      </c>
      <c r="E1539" s="96" t="s">
        <v>40</v>
      </c>
      <c r="F1539" s="98">
        <v>0.25309999999999999</v>
      </c>
      <c r="G1539" s="114">
        <v>11.94</v>
      </c>
      <c r="H1539" s="99">
        <v>3.02</v>
      </c>
    </row>
    <row r="1540" spans="2:8" ht="15" customHeight="1">
      <c r="B1540" s="96" t="s">
        <v>868</v>
      </c>
      <c r="C1540" s="97" t="s">
        <v>869</v>
      </c>
      <c r="D1540" s="96" t="s">
        <v>39</v>
      </c>
      <c r="E1540" s="96" t="s">
        <v>40</v>
      </c>
      <c r="F1540" s="98">
        <v>0.25309999999999999</v>
      </c>
      <c r="G1540" s="114">
        <v>16</v>
      </c>
      <c r="H1540" s="99">
        <v>4.05</v>
      </c>
    </row>
    <row r="1541" spans="2:8" ht="15" customHeight="1">
      <c r="B1541" s="100"/>
      <c r="C1541" s="100"/>
      <c r="D1541" s="100"/>
      <c r="E1541" s="100"/>
      <c r="F1541" s="101" t="s">
        <v>562</v>
      </c>
      <c r="G1541" s="101"/>
      <c r="H1541" s="102">
        <v>7.07</v>
      </c>
    </row>
    <row r="1542" spans="2:8" ht="15" customHeight="1">
      <c r="B1542" s="100"/>
      <c r="C1542" s="100"/>
      <c r="D1542" s="100"/>
      <c r="E1542" s="100"/>
      <c r="F1542" s="103" t="s">
        <v>563</v>
      </c>
      <c r="G1542" s="103"/>
      <c r="H1542" s="104">
        <v>40.909999999999997</v>
      </c>
    </row>
    <row r="1543" spans="2:8" ht="15" customHeight="1">
      <c r="B1543" s="100"/>
      <c r="C1543" s="100"/>
      <c r="D1543" s="100"/>
      <c r="E1543" s="100"/>
      <c r="F1543" s="103" t="s">
        <v>564</v>
      </c>
      <c r="G1543" s="103"/>
      <c r="H1543" s="104">
        <v>38.25</v>
      </c>
    </row>
    <row r="1544" spans="2:8" ht="19.5" customHeight="1">
      <c r="B1544" s="100"/>
      <c r="C1544" s="100"/>
      <c r="D1544" s="100"/>
      <c r="E1544" s="100"/>
      <c r="F1544" s="103" t="s">
        <v>565</v>
      </c>
      <c r="G1544" s="103"/>
      <c r="H1544" s="104">
        <v>2.66</v>
      </c>
    </row>
    <row r="1545" spans="2:8" ht="15" customHeight="1">
      <c r="B1545" s="100"/>
      <c r="C1545" s="100"/>
      <c r="D1545" s="100"/>
      <c r="E1545" s="100"/>
      <c r="F1545" s="103" t="s">
        <v>566</v>
      </c>
      <c r="G1545" s="103"/>
      <c r="H1545" s="104">
        <v>40.909999999999997</v>
      </c>
    </row>
    <row r="1546" spans="2:8" ht="10" customHeight="1">
      <c r="B1546" s="100"/>
      <c r="C1546" s="100"/>
      <c r="D1546" s="100"/>
      <c r="E1546" s="100"/>
      <c r="F1546" s="103" t="s">
        <v>567</v>
      </c>
      <c r="G1546" s="103"/>
      <c r="H1546" s="104">
        <v>10.317500000000001</v>
      </c>
    </row>
    <row r="1547" spans="2:8" ht="20.149999999999999" customHeight="1">
      <c r="B1547" s="100"/>
      <c r="C1547" s="100"/>
      <c r="D1547" s="100"/>
      <c r="E1547" s="100"/>
      <c r="F1547" s="103" t="s">
        <v>568</v>
      </c>
      <c r="G1547" s="103"/>
      <c r="H1547" s="104">
        <v>51.23</v>
      </c>
    </row>
    <row r="1548" spans="2:8" ht="10" customHeight="1">
      <c r="B1548" s="100"/>
      <c r="C1548" s="100"/>
      <c r="D1548" s="100"/>
      <c r="E1548" s="100"/>
      <c r="F1548" s="103" t="s">
        <v>539</v>
      </c>
      <c r="G1548" s="103"/>
      <c r="H1548" s="104">
        <v>286.37</v>
      </c>
    </row>
    <row r="1549" spans="2:8" ht="15" customHeight="1">
      <c r="B1549" s="100"/>
      <c r="C1549" s="100"/>
      <c r="D1549" s="100"/>
      <c r="E1549" s="100"/>
      <c r="F1549" s="103" t="s">
        <v>569</v>
      </c>
      <c r="G1549" s="103"/>
      <c r="H1549" s="104">
        <v>358.61</v>
      </c>
    </row>
    <row r="1550" spans="2:8" ht="15" customHeight="1">
      <c r="B1550" s="100"/>
      <c r="C1550" s="100"/>
      <c r="D1550" s="93"/>
      <c r="E1550" s="93"/>
      <c r="F1550" s="100"/>
      <c r="G1550" s="115"/>
      <c r="H1550" s="100"/>
    </row>
    <row r="1551" spans="2:8" ht="15" customHeight="1">
      <c r="B1551" s="87" t="s">
        <v>1017</v>
      </c>
      <c r="C1551" s="87"/>
      <c r="D1551" s="87"/>
      <c r="E1551" s="87"/>
      <c r="F1551" s="87"/>
      <c r="G1551" s="87"/>
      <c r="H1551" s="87"/>
    </row>
    <row r="1552" spans="2:8" ht="15" customHeight="1">
      <c r="B1552" s="94" t="s">
        <v>549</v>
      </c>
      <c r="C1552" s="94"/>
      <c r="D1552" s="95" t="s">
        <v>11</v>
      </c>
      <c r="E1552" s="95" t="s">
        <v>550</v>
      </c>
      <c r="F1552" s="95" t="s">
        <v>551</v>
      </c>
      <c r="G1552" s="113" t="s">
        <v>552</v>
      </c>
      <c r="H1552" s="95" t="s">
        <v>553</v>
      </c>
    </row>
    <row r="1553" spans="2:8" ht="15" customHeight="1">
      <c r="B1553" s="96" t="s">
        <v>1018</v>
      </c>
      <c r="C1553" s="97" t="s">
        <v>1019</v>
      </c>
      <c r="D1553" s="96" t="s">
        <v>21</v>
      </c>
      <c r="E1553" s="96" t="s">
        <v>28</v>
      </c>
      <c r="F1553" s="98">
        <v>1</v>
      </c>
      <c r="G1553" s="114">
        <v>12</v>
      </c>
      <c r="H1553" s="99">
        <v>12</v>
      </c>
    </row>
    <row r="1554" spans="2:8" ht="10" customHeight="1">
      <c r="B1554" s="100"/>
      <c r="C1554" s="100"/>
      <c r="D1554" s="100"/>
      <c r="E1554" s="100"/>
      <c r="F1554" s="101" t="s">
        <v>556</v>
      </c>
      <c r="G1554" s="101"/>
      <c r="H1554" s="102">
        <v>12</v>
      </c>
    </row>
    <row r="1555" spans="2:8" ht="20.149999999999999" customHeight="1">
      <c r="B1555" s="94" t="s">
        <v>557</v>
      </c>
      <c r="C1555" s="94"/>
      <c r="D1555" s="95" t="s">
        <v>11</v>
      </c>
      <c r="E1555" s="95" t="s">
        <v>550</v>
      </c>
      <c r="F1555" s="95" t="s">
        <v>551</v>
      </c>
      <c r="G1555" s="113" t="s">
        <v>552</v>
      </c>
      <c r="H1555" s="95" t="s">
        <v>553</v>
      </c>
    </row>
    <row r="1556" spans="2:8" ht="20.149999999999999" customHeight="1">
      <c r="B1556" s="96" t="s">
        <v>868</v>
      </c>
      <c r="C1556" s="97" t="s">
        <v>869</v>
      </c>
      <c r="D1556" s="96" t="s">
        <v>39</v>
      </c>
      <c r="E1556" s="96" t="s">
        <v>40</v>
      </c>
      <c r="F1556" s="98">
        <v>0.14699999999999999</v>
      </c>
      <c r="G1556" s="114">
        <v>16</v>
      </c>
      <c r="H1556" s="99">
        <v>2.35</v>
      </c>
    </row>
    <row r="1557" spans="2:8" ht="15" customHeight="1">
      <c r="B1557" s="96" t="s">
        <v>866</v>
      </c>
      <c r="C1557" s="97" t="s">
        <v>867</v>
      </c>
      <c r="D1557" s="96" t="s">
        <v>39</v>
      </c>
      <c r="E1557" s="96" t="s">
        <v>40</v>
      </c>
      <c r="F1557" s="98">
        <v>0.14699999999999999</v>
      </c>
      <c r="G1557" s="114">
        <v>11.94</v>
      </c>
      <c r="H1557" s="99">
        <v>1.76</v>
      </c>
    </row>
    <row r="1558" spans="2:8" ht="16" customHeight="1">
      <c r="B1558" s="100"/>
      <c r="C1558" s="100"/>
      <c r="D1558" s="100"/>
      <c r="E1558" s="100"/>
      <c r="F1558" s="101" t="s">
        <v>562</v>
      </c>
      <c r="G1558" s="101"/>
      <c r="H1558" s="102">
        <v>4.1100000000000003</v>
      </c>
    </row>
    <row r="1559" spans="2:8" ht="15" customHeight="1">
      <c r="B1559" s="100"/>
      <c r="C1559" s="100"/>
      <c r="D1559" s="100"/>
      <c r="E1559" s="100"/>
      <c r="F1559" s="103" t="s">
        <v>563</v>
      </c>
      <c r="G1559" s="103"/>
      <c r="H1559" s="104">
        <v>16.11</v>
      </c>
    </row>
    <row r="1560" spans="2:8" ht="24" customHeight="1">
      <c r="B1560" s="100"/>
      <c r="C1560" s="100"/>
      <c r="D1560" s="100"/>
      <c r="E1560" s="100"/>
      <c r="F1560" s="103" t="s">
        <v>564</v>
      </c>
      <c r="G1560" s="103"/>
      <c r="H1560" s="104">
        <v>14.55</v>
      </c>
    </row>
    <row r="1561" spans="2:8" ht="16" customHeight="1">
      <c r="B1561" s="100"/>
      <c r="C1561" s="100"/>
      <c r="D1561" s="100"/>
      <c r="E1561" s="100"/>
      <c r="F1561" s="103" t="s">
        <v>565</v>
      </c>
      <c r="G1561" s="103"/>
      <c r="H1561" s="104">
        <v>1.56</v>
      </c>
    </row>
    <row r="1562" spans="2:8" ht="16" customHeight="1">
      <c r="B1562" s="100"/>
      <c r="C1562" s="100"/>
      <c r="D1562" s="100"/>
      <c r="E1562" s="100"/>
      <c r="F1562" s="103" t="s">
        <v>566</v>
      </c>
      <c r="G1562" s="103"/>
      <c r="H1562" s="104">
        <v>16.11</v>
      </c>
    </row>
    <row r="1563" spans="2:8" ht="16" customHeight="1">
      <c r="B1563" s="100"/>
      <c r="C1563" s="100"/>
      <c r="D1563" s="100"/>
      <c r="E1563" s="100"/>
      <c r="F1563" s="103" t="s">
        <v>567</v>
      </c>
      <c r="G1563" s="103"/>
      <c r="H1563" s="104">
        <v>4.0629</v>
      </c>
    </row>
    <row r="1564" spans="2:8" ht="16" customHeight="1">
      <c r="B1564" s="100"/>
      <c r="C1564" s="100"/>
      <c r="D1564" s="100"/>
      <c r="E1564" s="100"/>
      <c r="F1564" s="103" t="s">
        <v>568</v>
      </c>
      <c r="G1564" s="103"/>
      <c r="H1564" s="104">
        <v>20.170000000000002</v>
      </c>
    </row>
    <row r="1565" spans="2:8" ht="16" customHeight="1">
      <c r="B1565" s="100"/>
      <c r="C1565" s="100"/>
      <c r="D1565" s="100"/>
      <c r="E1565" s="100"/>
      <c r="F1565" s="103" t="s">
        <v>539</v>
      </c>
      <c r="G1565" s="103"/>
      <c r="H1565" s="104">
        <v>112.77</v>
      </c>
    </row>
    <row r="1566" spans="2:8" ht="15" customHeight="1">
      <c r="B1566" s="100"/>
      <c r="C1566" s="100"/>
      <c r="D1566" s="100"/>
      <c r="E1566" s="100"/>
      <c r="F1566" s="103" t="s">
        <v>569</v>
      </c>
      <c r="G1566" s="103"/>
      <c r="H1566" s="104">
        <v>141.19</v>
      </c>
    </row>
    <row r="1567" spans="2:8" ht="20.149999999999999" customHeight="1">
      <c r="B1567" s="100"/>
      <c r="C1567" s="100"/>
      <c r="D1567" s="93"/>
      <c r="E1567" s="93"/>
      <c r="F1567" s="100"/>
      <c r="G1567" s="115"/>
      <c r="H1567" s="100"/>
    </row>
    <row r="1568" spans="2:8" ht="15" customHeight="1">
      <c r="B1568" s="87" t="s">
        <v>1020</v>
      </c>
      <c r="C1568" s="87"/>
      <c r="D1568" s="87"/>
      <c r="E1568" s="87"/>
      <c r="F1568" s="87"/>
      <c r="G1568" s="87"/>
      <c r="H1568" s="87"/>
    </row>
    <row r="1569" spans="2:8" ht="15" customHeight="1">
      <c r="B1569" s="94" t="s">
        <v>549</v>
      </c>
      <c r="C1569" s="94"/>
      <c r="D1569" s="95" t="s">
        <v>11</v>
      </c>
      <c r="E1569" s="95" t="s">
        <v>550</v>
      </c>
      <c r="F1569" s="95" t="s">
        <v>551</v>
      </c>
      <c r="G1569" s="113" t="s">
        <v>552</v>
      </c>
      <c r="H1569" s="95" t="s">
        <v>553</v>
      </c>
    </row>
    <row r="1570" spans="2:8" ht="15" customHeight="1">
      <c r="B1570" s="96" t="s">
        <v>1021</v>
      </c>
      <c r="C1570" s="97" t="s">
        <v>1022</v>
      </c>
      <c r="D1570" s="96" t="s">
        <v>330</v>
      </c>
      <c r="E1570" s="96" t="s">
        <v>28</v>
      </c>
      <c r="F1570" s="98">
        <v>1</v>
      </c>
      <c r="G1570" s="114">
        <v>36.9</v>
      </c>
      <c r="H1570" s="99">
        <v>36.9</v>
      </c>
    </row>
    <row r="1571" spans="2:8" ht="15" customHeight="1">
      <c r="B1571" s="100"/>
      <c r="C1571" s="100"/>
      <c r="D1571" s="100"/>
      <c r="E1571" s="100"/>
      <c r="F1571" s="101" t="s">
        <v>556</v>
      </c>
      <c r="G1571" s="101"/>
      <c r="H1571" s="102">
        <v>36.9</v>
      </c>
    </row>
    <row r="1572" spans="2:8" ht="15" customHeight="1">
      <c r="B1572" s="94" t="s">
        <v>557</v>
      </c>
      <c r="C1572" s="94"/>
      <c r="D1572" s="95" t="s">
        <v>11</v>
      </c>
      <c r="E1572" s="95" t="s">
        <v>550</v>
      </c>
      <c r="F1572" s="95" t="s">
        <v>551</v>
      </c>
      <c r="G1572" s="113" t="s">
        <v>552</v>
      </c>
      <c r="H1572" s="95" t="s">
        <v>553</v>
      </c>
    </row>
    <row r="1573" spans="2:8" ht="15" customHeight="1">
      <c r="B1573" s="96" t="s">
        <v>1023</v>
      </c>
      <c r="C1573" s="97" t="s">
        <v>1024</v>
      </c>
      <c r="D1573" s="96" t="s">
        <v>330</v>
      </c>
      <c r="E1573" s="96" t="s">
        <v>22</v>
      </c>
      <c r="F1573" s="98">
        <v>0.8</v>
      </c>
      <c r="G1573" s="114">
        <v>83.18</v>
      </c>
      <c r="H1573" s="99">
        <v>66.540000000000006</v>
      </c>
    </row>
    <row r="1574" spans="2:8" ht="15" customHeight="1">
      <c r="B1574" s="96" t="s">
        <v>1025</v>
      </c>
      <c r="C1574" s="97" t="s">
        <v>1026</v>
      </c>
      <c r="D1574" s="96" t="s">
        <v>330</v>
      </c>
      <c r="E1574" s="96" t="s">
        <v>97</v>
      </c>
      <c r="F1574" s="98">
        <v>0.78</v>
      </c>
      <c r="G1574" s="114">
        <v>8.15</v>
      </c>
      <c r="H1574" s="99">
        <v>6.36</v>
      </c>
    </row>
    <row r="1575" spans="2:8" ht="15" customHeight="1">
      <c r="B1575" s="96" t="s">
        <v>1027</v>
      </c>
      <c r="C1575" s="97" t="s">
        <v>1028</v>
      </c>
      <c r="D1575" s="96" t="s">
        <v>330</v>
      </c>
      <c r="E1575" s="96" t="s">
        <v>73</v>
      </c>
      <c r="F1575" s="98">
        <v>2.52E-2</v>
      </c>
      <c r="G1575" s="114">
        <v>314.87</v>
      </c>
      <c r="H1575" s="99">
        <v>7.93</v>
      </c>
    </row>
    <row r="1576" spans="2:8" ht="15" customHeight="1">
      <c r="B1576" s="96" t="s">
        <v>1029</v>
      </c>
      <c r="C1576" s="97" t="s">
        <v>1030</v>
      </c>
      <c r="D1576" s="96" t="s">
        <v>330</v>
      </c>
      <c r="E1576" s="96" t="s">
        <v>73</v>
      </c>
      <c r="F1576" s="98">
        <v>2.52E-2</v>
      </c>
      <c r="G1576" s="114">
        <v>331.62</v>
      </c>
      <c r="H1576" s="99">
        <v>8.36</v>
      </c>
    </row>
    <row r="1577" spans="2:8" ht="15" customHeight="1">
      <c r="B1577" s="96" t="s">
        <v>1031</v>
      </c>
      <c r="C1577" s="97" t="s">
        <v>1032</v>
      </c>
      <c r="D1577" s="96" t="s">
        <v>330</v>
      </c>
      <c r="E1577" s="96" t="s">
        <v>22</v>
      </c>
      <c r="F1577" s="98">
        <v>0.12</v>
      </c>
      <c r="G1577" s="114">
        <v>106.4</v>
      </c>
      <c r="H1577" s="99">
        <v>12.77</v>
      </c>
    </row>
    <row r="1578" spans="2:8" ht="15" customHeight="1">
      <c r="B1578" s="96" t="s">
        <v>1033</v>
      </c>
      <c r="C1578" s="97" t="s">
        <v>1034</v>
      </c>
      <c r="D1578" s="96" t="s">
        <v>330</v>
      </c>
      <c r="E1578" s="96" t="s">
        <v>22</v>
      </c>
      <c r="F1578" s="98">
        <v>0.6</v>
      </c>
      <c r="G1578" s="114">
        <v>27.56</v>
      </c>
      <c r="H1578" s="99">
        <v>16.54</v>
      </c>
    </row>
    <row r="1579" spans="2:8" ht="15" customHeight="1">
      <c r="B1579" s="96" t="s">
        <v>635</v>
      </c>
      <c r="C1579" s="97" t="s">
        <v>636</v>
      </c>
      <c r="D1579" s="96" t="s">
        <v>39</v>
      </c>
      <c r="E1579" s="96" t="s">
        <v>40</v>
      </c>
      <c r="F1579" s="98">
        <v>0.16</v>
      </c>
      <c r="G1579" s="114">
        <v>15.83</v>
      </c>
      <c r="H1579" s="99">
        <v>2.5299999999999998</v>
      </c>
    </row>
    <row r="1580" spans="2:8" ht="15" customHeight="1">
      <c r="B1580" s="100"/>
      <c r="C1580" s="100"/>
      <c r="D1580" s="100"/>
      <c r="E1580" s="100"/>
      <c r="F1580" s="101" t="s">
        <v>562</v>
      </c>
      <c r="G1580" s="101"/>
      <c r="H1580" s="102">
        <v>121.03</v>
      </c>
    </row>
    <row r="1581" spans="2:8" ht="10" customHeight="1">
      <c r="B1581" s="100"/>
      <c r="C1581" s="100"/>
      <c r="D1581" s="100"/>
      <c r="E1581" s="100"/>
      <c r="F1581" s="103" t="s">
        <v>563</v>
      </c>
      <c r="G1581" s="103"/>
      <c r="H1581" s="104">
        <v>157.93</v>
      </c>
    </row>
    <row r="1582" spans="2:8" ht="20.149999999999999" customHeight="1">
      <c r="B1582" s="100"/>
      <c r="C1582" s="100"/>
      <c r="D1582" s="100"/>
      <c r="E1582" s="100"/>
      <c r="F1582" s="103" t="s">
        <v>564</v>
      </c>
      <c r="G1582" s="103"/>
      <c r="H1582" s="104">
        <v>126.3</v>
      </c>
    </row>
    <row r="1583" spans="2:8" ht="15" customHeight="1">
      <c r="B1583" s="100"/>
      <c r="C1583" s="100"/>
      <c r="D1583" s="100"/>
      <c r="E1583" s="100"/>
      <c r="F1583" s="103" t="s">
        <v>565</v>
      </c>
      <c r="G1583" s="103"/>
      <c r="H1583" s="104">
        <v>31.63</v>
      </c>
    </row>
    <row r="1584" spans="2:8" ht="15" customHeight="1">
      <c r="B1584" s="100"/>
      <c r="C1584" s="100"/>
      <c r="D1584" s="100"/>
      <c r="E1584" s="100"/>
      <c r="F1584" s="103" t="s">
        <v>566</v>
      </c>
      <c r="G1584" s="103"/>
      <c r="H1584" s="104">
        <v>157.93</v>
      </c>
    </row>
    <row r="1585" spans="2:8" ht="19.5" customHeight="1">
      <c r="B1585" s="100"/>
      <c r="C1585" s="100"/>
      <c r="D1585" s="100"/>
      <c r="E1585" s="100"/>
      <c r="F1585" s="103" t="s">
        <v>567</v>
      </c>
      <c r="G1585" s="103"/>
      <c r="H1585" s="104">
        <v>39.829900000000002</v>
      </c>
    </row>
    <row r="1586" spans="2:8" ht="15" customHeight="1">
      <c r="B1586" s="100"/>
      <c r="C1586" s="100"/>
      <c r="D1586" s="100"/>
      <c r="E1586" s="100"/>
      <c r="F1586" s="103" t="s">
        <v>568</v>
      </c>
      <c r="G1586" s="103"/>
      <c r="H1586" s="104">
        <v>197.76</v>
      </c>
    </row>
    <row r="1587" spans="2:8" ht="15" customHeight="1">
      <c r="B1587" s="100"/>
      <c r="C1587" s="100"/>
      <c r="D1587" s="100"/>
      <c r="E1587" s="100"/>
      <c r="F1587" s="103" t="s">
        <v>539</v>
      </c>
      <c r="G1587" s="103"/>
      <c r="H1587" s="104">
        <v>1105.51</v>
      </c>
    </row>
    <row r="1588" spans="2:8" ht="15" customHeight="1">
      <c r="B1588" s="100"/>
      <c r="C1588" s="100"/>
      <c r="D1588" s="100"/>
      <c r="E1588" s="100"/>
      <c r="F1588" s="103" t="s">
        <v>569</v>
      </c>
      <c r="G1588" s="103"/>
      <c r="H1588" s="104">
        <v>1384.32</v>
      </c>
    </row>
    <row r="1589" spans="2:8" ht="15" customHeight="1">
      <c r="B1589" s="100"/>
      <c r="C1589" s="100"/>
      <c r="D1589" s="93"/>
      <c r="E1589" s="93"/>
      <c r="F1589" s="100"/>
      <c r="G1589" s="115"/>
      <c r="H1589" s="100"/>
    </row>
    <row r="1590" spans="2:8" ht="15" customHeight="1">
      <c r="B1590" s="87" t="s">
        <v>1035</v>
      </c>
      <c r="C1590" s="87"/>
      <c r="D1590" s="87"/>
      <c r="E1590" s="87"/>
      <c r="F1590" s="87"/>
      <c r="G1590" s="87"/>
      <c r="H1590" s="87"/>
    </row>
    <row r="1591" spans="2:8" ht="15" customHeight="1">
      <c r="B1591" s="94" t="s">
        <v>549</v>
      </c>
      <c r="C1591" s="94"/>
      <c r="D1591" s="95" t="s">
        <v>11</v>
      </c>
      <c r="E1591" s="95" t="s">
        <v>550</v>
      </c>
      <c r="F1591" s="95" t="s">
        <v>551</v>
      </c>
      <c r="G1591" s="113" t="s">
        <v>552</v>
      </c>
      <c r="H1591" s="95" t="s">
        <v>553</v>
      </c>
    </row>
    <row r="1592" spans="2:8" ht="15" customHeight="1">
      <c r="B1592" s="96" t="s">
        <v>1036</v>
      </c>
      <c r="C1592" s="97" t="s">
        <v>1037</v>
      </c>
      <c r="D1592" s="96" t="s">
        <v>39</v>
      </c>
      <c r="E1592" s="96" t="s">
        <v>28</v>
      </c>
      <c r="F1592" s="98">
        <v>1</v>
      </c>
      <c r="G1592" s="114">
        <v>89.53</v>
      </c>
      <c r="H1592" s="99">
        <v>89.53</v>
      </c>
    </row>
    <row r="1593" spans="2:8" ht="15" customHeight="1">
      <c r="B1593" s="100"/>
      <c r="C1593" s="100"/>
      <c r="D1593" s="100"/>
      <c r="E1593" s="100"/>
      <c r="F1593" s="101" t="s">
        <v>556</v>
      </c>
      <c r="G1593" s="101"/>
      <c r="H1593" s="102">
        <v>89.53</v>
      </c>
    </row>
    <row r="1594" spans="2:8" ht="15" customHeight="1">
      <c r="B1594" s="94" t="s">
        <v>557</v>
      </c>
      <c r="C1594" s="94"/>
      <c r="D1594" s="95" t="s">
        <v>11</v>
      </c>
      <c r="E1594" s="95" t="s">
        <v>550</v>
      </c>
      <c r="F1594" s="95" t="s">
        <v>551</v>
      </c>
      <c r="G1594" s="113" t="s">
        <v>552</v>
      </c>
      <c r="H1594" s="95" t="s">
        <v>553</v>
      </c>
    </row>
    <row r="1595" spans="2:8" ht="10" customHeight="1">
      <c r="B1595" s="96" t="s">
        <v>1038</v>
      </c>
      <c r="C1595" s="97" t="s">
        <v>1039</v>
      </c>
      <c r="D1595" s="96" t="s">
        <v>21</v>
      </c>
      <c r="E1595" s="96" t="s">
        <v>28</v>
      </c>
      <c r="F1595" s="98">
        <v>1</v>
      </c>
      <c r="G1595" s="114">
        <v>49.95</v>
      </c>
      <c r="H1595" s="99">
        <v>49.95</v>
      </c>
    </row>
    <row r="1596" spans="2:8" ht="20.149999999999999" customHeight="1">
      <c r="B1596" s="96" t="s">
        <v>635</v>
      </c>
      <c r="C1596" s="97" t="s">
        <v>636</v>
      </c>
      <c r="D1596" s="96" t="s">
        <v>39</v>
      </c>
      <c r="E1596" s="96" t="s">
        <v>40</v>
      </c>
      <c r="F1596" s="98">
        <v>1.367</v>
      </c>
      <c r="G1596" s="114">
        <v>15.83</v>
      </c>
      <c r="H1596" s="99">
        <v>21.64</v>
      </c>
    </row>
    <row r="1597" spans="2:8" ht="15" customHeight="1">
      <c r="B1597" s="96" t="s">
        <v>560</v>
      </c>
      <c r="C1597" s="97" t="s">
        <v>561</v>
      </c>
      <c r="D1597" s="96" t="s">
        <v>39</v>
      </c>
      <c r="E1597" s="96" t="s">
        <v>40</v>
      </c>
      <c r="F1597" s="98">
        <v>1.367</v>
      </c>
      <c r="G1597" s="114">
        <v>11.78</v>
      </c>
      <c r="H1597" s="99">
        <v>16.100000000000001</v>
      </c>
    </row>
    <row r="1598" spans="2:8" ht="20.149999999999999" customHeight="1">
      <c r="B1598" s="100"/>
      <c r="C1598" s="100"/>
      <c r="D1598" s="100"/>
      <c r="E1598" s="100"/>
      <c r="F1598" s="101" t="s">
        <v>562</v>
      </c>
      <c r="G1598" s="101"/>
      <c r="H1598" s="102">
        <v>87.69</v>
      </c>
    </row>
    <row r="1599" spans="2:8" ht="15" customHeight="1">
      <c r="B1599" s="100"/>
      <c r="C1599" s="100"/>
      <c r="D1599" s="100"/>
      <c r="E1599" s="100"/>
      <c r="F1599" s="103" t="s">
        <v>563</v>
      </c>
      <c r="G1599" s="103"/>
      <c r="H1599" s="104">
        <v>177.22</v>
      </c>
    </row>
    <row r="1600" spans="2:8" ht="15" customHeight="1">
      <c r="B1600" s="100"/>
      <c r="C1600" s="100"/>
      <c r="D1600" s="100"/>
      <c r="E1600" s="100"/>
      <c r="F1600" s="103" t="s">
        <v>564</v>
      </c>
      <c r="G1600" s="103"/>
      <c r="H1600" s="104">
        <v>161.01</v>
      </c>
    </row>
    <row r="1601" spans="2:8" ht="15" customHeight="1">
      <c r="B1601" s="100"/>
      <c r="C1601" s="100"/>
      <c r="D1601" s="100"/>
      <c r="E1601" s="100"/>
      <c r="F1601" s="103" t="s">
        <v>565</v>
      </c>
      <c r="G1601" s="103"/>
      <c r="H1601" s="104">
        <v>16.21</v>
      </c>
    </row>
    <row r="1602" spans="2:8" ht="15" customHeight="1">
      <c r="B1602" s="100"/>
      <c r="C1602" s="100"/>
      <c r="D1602" s="100"/>
      <c r="E1602" s="100"/>
      <c r="F1602" s="103" t="s">
        <v>566</v>
      </c>
      <c r="G1602" s="103"/>
      <c r="H1602" s="104">
        <v>177.22</v>
      </c>
    </row>
    <row r="1603" spans="2:8" ht="15" customHeight="1">
      <c r="B1603" s="100"/>
      <c r="C1603" s="100"/>
      <c r="D1603" s="100"/>
      <c r="E1603" s="100"/>
      <c r="F1603" s="103" t="s">
        <v>567</v>
      </c>
      <c r="G1603" s="103"/>
      <c r="H1603" s="104">
        <v>44.694899999999997</v>
      </c>
    </row>
    <row r="1604" spans="2:8" ht="15" customHeight="1">
      <c r="B1604" s="100"/>
      <c r="C1604" s="100"/>
      <c r="D1604" s="100"/>
      <c r="E1604" s="100"/>
      <c r="F1604" s="103" t="s">
        <v>568</v>
      </c>
      <c r="G1604" s="103"/>
      <c r="H1604" s="104">
        <v>221.91</v>
      </c>
    </row>
    <row r="1605" spans="2:8" ht="15" customHeight="1">
      <c r="B1605" s="100"/>
      <c r="C1605" s="100"/>
      <c r="D1605" s="100"/>
      <c r="E1605" s="100"/>
      <c r="F1605" s="103" t="s">
        <v>539</v>
      </c>
      <c r="G1605" s="103"/>
      <c r="H1605" s="104">
        <v>1240.54</v>
      </c>
    </row>
    <row r="1606" spans="2:8" ht="15" customHeight="1">
      <c r="B1606" s="100"/>
      <c r="C1606" s="100"/>
      <c r="D1606" s="100"/>
      <c r="E1606" s="100"/>
      <c r="F1606" s="103" t="s">
        <v>569</v>
      </c>
      <c r="G1606" s="103"/>
      <c r="H1606" s="104">
        <v>1553.37</v>
      </c>
    </row>
    <row r="1607" spans="2:8" ht="15" customHeight="1">
      <c r="B1607" s="100"/>
      <c r="C1607" s="100"/>
      <c r="D1607" s="93"/>
      <c r="E1607" s="93"/>
      <c r="F1607" s="100"/>
      <c r="G1607" s="115"/>
      <c r="H1607" s="100"/>
    </row>
    <row r="1608" spans="2:8" ht="15" customHeight="1">
      <c r="B1608" s="87" t="s">
        <v>1040</v>
      </c>
      <c r="C1608" s="87"/>
      <c r="D1608" s="87"/>
      <c r="E1608" s="87"/>
      <c r="F1608" s="87"/>
      <c r="G1608" s="87"/>
      <c r="H1608" s="87"/>
    </row>
    <row r="1609" spans="2:8" ht="10" customHeight="1">
      <c r="B1609" s="94" t="s">
        <v>583</v>
      </c>
      <c r="C1609" s="94"/>
      <c r="D1609" s="95" t="s">
        <v>11</v>
      </c>
      <c r="E1609" s="95" t="s">
        <v>550</v>
      </c>
      <c r="F1609" s="95" t="s">
        <v>551</v>
      </c>
      <c r="G1609" s="113" t="s">
        <v>552</v>
      </c>
      <c r="H1609" s="95" t="s">
        <v>553</v>
      </c>
    </row>
    <row r="1610" spans="2:8" ht="20.149999999999999" customHeight="1">
      <c r="B1610" s="96" t="s">
        <v>1041</v>
      </c>
      <c r="C1610" s="97" t="s">
        <v>1042</v>
      </c>
      <c r="D1610" s="96" t="s">
        <v>21</v>
      </c>
      <c r="E1610" s="96" t="s">
        <v>40</v>
      </c>
      <c r="F1610" s="98">
        <v>0.57799999999999996</v>
      </c>
      <c r="G1610" s="114">
        <v>9.7100000000000009</v>
      </c>
      <c r="H1610" s="99">
        <v>5.61</v>
      </c>
    </row>
    <row r="1611" spans="2:8" ht="15" customHeight="1">
      <c r="B1611" s="96" t="s">
        <v>1043</v>
      </c>
      <c r="C1611" s="97" t="s">
        <v>1044</v>
      </c>
      <c r="D1611" s="96" t="s">
        <v>21</v>
      </c>
      <c r="E1611" s="96" t="s">
        <v>40</v>
      </c>
      <c r="F1611" s="98">
        <v>0.57799999999999996</v>
      </c>
      <c r="G1611" s="114">
        <v>8.69</v>
      </c>
      <c r="H1611" s="99">
        <v>5.0199999999999996</v>
      </c>
    </row>
    <row r="1612" spans="2:8" ht="20.149999999999999" customHeight="1">
      <c r="B1612" s="100"/>
      <c r="C1612" s="100"/>
      <c r="D1612" s="100"/>
      <c r="E1612" s="100"/>
      <c r="F1612" s="101" t="s">
        <v>586</v>
      </c>
      <c r="G1612" s="101"/>
      <c r="H1612" s="102">
        <v>10.63</v>
      </c>
    </row>
    <row r="1613" spans="2:8" ht="20.149999999999999" customHeight="1">
      <c r="B1613" s="94" t="s">
        <v>549</v>
      </c>
      <c r="C1613" s="94"/>
      <c r="D1613" s="95" t="s">
        <v>11</v>
      </c>
      <c r="E1613" s="95" t="s">
        <v>550</v>
      </c>
      <c r="F1613" s="95" t="s">
        <v>551</v>
      </c>
      <c r="G1613" s="113" t="s">
        <v>552</v>
      </c>
      <c r="H1613" s="95" t="s">
        <v>553</v>
      </c>
    </row>
    <row r="1614" spans="2:8" ht="15" customHeight="1">
      <c r="B1614" s="96" t="s">
        <v>1045</v>
      </c>
      <c r="C1614" s="97" t="s">
        <v>1046</v>
      </c>
      <c r="D1614" s="96" t="s">
        <v>21</v>
      </c>
      <c r="E1614" s="96" t="s">
        <v>28</v>
      </c>
      <c r="F1614" s="98">
        <v>1</v>
      </c>
      <c r="G1614" s="114">
        <v>15.37</v>
      </c>
      <c r="H1614" s="99">
        <v>15.37</v>
      </c>
    </row>
    <row r="1615" spans="2:8" ht="15" customHeight="1">
      <c r="B1615" s="100"/>
      <c r="C1615" s="100"/>
      <c r="D1615" s="100"/>
      <c r="E1615" s="100"/>
      <c r="F1615" s="101" t="s">
        <v>556</v>
      </c>
      <c r="G1615" s="101"/>
      <c r="H1615" s="102">
        <v>15.37</v>
      </c>
    </row>
    <row r="1616" spans="2:8" ht="15" customHeight="1">
      <c r="B1616" s="100"/>
      <c r="C1616" s="100"/>
      <c r="D1616" s="100"/>
      <c r="E1616" s="100"/>
      <c r="F1616" s="103" t="s">
        <v>563</v>
      </c>
      <c r="G1616" s="103"/>
      <c r="H1616" s="104">
        <v>26</v>
      </c>
    </row>
    <row r="1617" spans="2:8" ht="15" customHeight="1">
      <c r="B1617" s="100"/>
      <c r="C1617" s="100"/>
      <c r="D1617" s="100"/>
      <c r="E1617" s="100"/>
      <c r="F1617" s="103" t="s">
        <v>564</v>
      </c>
      <c r="G1617" s="103"/>
      <c r="H1617" s="104">
        <v>21.15</v>
      </c>
    </row>
    <row r="1618" spans="2:8" ht="15" customHeight="1">
      <c r="B1618" s="100"/>
      <c r="C1618" s="100"/>
      <c r="D1618" s="100"/>
      <c r="E1618" s="100"/>
      <c r="F1618" s="103" t="s">
        <v>565</v>
      </c>
      <c r="G1618" s="103"/>
      <c r="H1618" s="104">
        <v>4.8499999999999996</v>
      </c>
    </row>
    <row r="1619" spans="2:8" ht="15" customHeight="1">
      <c r="B1619" s="100"/>
      <c r="C1619" s="100"/>
      <c r="D1619" s="100"/>
      <c r="E1619" s="100"/>
      <c r="F1619" s="103" t="s">
        <v>566</v>
      </c>
      <c r="G1619" s="103"/>
      <c r="H1619" s="104">
        <v>26</v>
      </c>
    </row>
    <row r="1620" spans="2:8" ht="15" customHeight="1">
      <c r="B1620" s="100"/>
      <c r="C1620" s="100"/>
      <c r="D1620" s="100"/>
      <c r="E1620" s="100"/>
      <c r="F1620" s="103" t="s">
        <v>567</v>
      </c>
      <c r="G1620" s="103"/>
      <c r="H1620" s="104">
        <v>6.5571999999999999</v>
      </c>
    </row>
    <row r="1621" spans="2:8" ht="15" customHeight="1">
      <c r="B1621" s="100"/>
      <c r="C1621" s="100"/>
      <c r="D1621" s="100"/>
      <c r="E1621" s="100"/>
      <c r="F1621" s="103" t="s">
        <v>568</v>
      </c>
      <c r="G1621" s="103"/>
      <c r="H1621" s="104">
        <v>32.56</v>
      </c>
    </row>
    <row r="1622" spans="2:8" ht="15" customHeight="1">
      <c r="B1622" s="100"/>
      <c r="C1622" s="100"/>
      <c r="D1622" s="100"/>
      <c r="E1622" s="100"/>
      <c r="F1622" s="103" t="s">
        <v>539</v>
      </c>
      <c r="G1622" s="103"/>
      <c r="H1622" s="104">
        <v>182</v>
      </c>
    </row>
    <row r="1623" spans="2:8" ht="15" customHeight="1">
      <c r="B1623" s="100"/>
      <c r="C1623" s="100"/>
      <c r="D1623" s="100"/>
      <c r="E1623" s="100"/>
      <c r="F1623" s="103" t="s">
        <v>569</v>
      </c>
      <c r="G1623" s="103"/>
      <c r="H1623" s="104">
        <v>227.92</v>
      </c>
    </row>
    <row r="1624" spans="2:8" ht="10" customHeight="1">
      <c r="B1624" s="100"/>
      <c r="C1624" s="100"/>
      <c r="D1624" s="93"/>
      <c r="E1624" s="93"/>
      <c r="F1624" s="100"/>
      <c r="G1624" s="115"/>
      <c r="H1624" s="100"/>
    </row>
    <row r="1625" spans="2:8" ht="20.149999999999999" customHeight="1">
      <c r="B1625" s="87" t="s">
        <v>1047</v>
      </c>
      <c r="C1625" s="87"/>
      <c r="D1625" s="87"/>
      <c r="E1625" s="87"/>
      <c r="F1625" s="87"/>
      <c r="G1625" s="87"/>
      <c r="H1625" s="87"/>
    </row>
    <row r="1626" spans="2:8" ht="15" customHeight="1">
      <c r="B1626" s="94" t="s">
        <v>549</v>
      </c>
      <c r="C1626" s="94"/>
      <c r="D1626" s="95" t="s">
        <v>11</v>
      </c>
      <c r="E1626" s="95" t="s">
        <v>550</v>
      </c>
      <c r="F1626" s="95" t="s">
        <v>551</v>
      </c>
      <c r="G1626" s="113" t="s">
        <v>552</v>
      </c>
      <c r="H1626" s="95" t="s">
        <v>553</v>
      </c>
    </row>
    <row r="1627" spans="2:8" ht="15" customHeight="1">
      <c r="B1627" s="96" t="s">
        <v>990</v>
      </c>
      <c r="C1627" s="97" t="s">
        <v>991</v>
      </c>
      <c r="D1627" s="96" t="s">
        <v>39</v>
      </c>
      <c r="E1627" s="96" t="s">
        <v>28</v>
      </c>
      <c r="F1627" s="98">
        <v>1</v>
      </c>
      <c r="G1627" s="114">
        <v>33.85</v>
      </c>
      <c r="H1627" s="99">
        <v>33.85</v>
      </c>
    </row>
    <row r="1628" spans="2:8" ht="15" customHeight="1">
      <c r="B1628" s="100"/>
      <c r="C1628" s="100"/>
      <c r="D1628" s="100"/>
      <c r="E1628" s="100"/>
      <c r="F1628" s="101" t="s">
        <v>556</v>
      </c>
      <c r="G1628" s="101"/>
      <c r="H1628" s="102">
        <v>33.85</v>
      </c>
    </row>
    <row r="1629" spans="2:8" ht="15" customHeight="1">
      <c r="B1629" s="94" t="s">
        <v>557</v>
      </c>
      <c r="C1629" s="94"/>
      <c r="D1629" s="95" t="s">
        <v>11</v>
      </c>
      <c r="E1629" s="95" t="s">
        <v>550</v>
      </c>
      <c r="F1629" s="95" t="s">
        <v>551</v>
      </c>
      <c r="G1629" s="113" t="s">
        <v>552</v>
      </c>
      <c r="H1629" s="95" t="s">
        <v>553</v>
      </c>
    </row>
    <row r="1630" spans="2:8" ht="15" customHeight="1">
      <c r="B1630" s="96" t="s">
        <v>866</v>
      </c>
      <c r="C1630" s="97" t="s">
        <v>867</v>
      </c>
      <c r="D1630" s="96" t="s">
        <v>39</v>
      </c>
      <c r="E1630" s="96" t="s">
        <v>40</v>
      </c>
      <c r="F1630" s="98">
        <v>0.25309999999999999</v>
      </c>
      <c r="G1630" s="114">
        <v>11.94</v>
      </c>
      <c r="H1630" s="99">
        <v>3.02</v>
      </c>
    </row>
    <row r="1631" spans="2:8" ht="15" customHeight="1">
      <c r="B1631" s="96" t="s">
        <v>868</v>
      </c>
      <c r="C1631" s="97" t="s">
        <v>869</v>
      </c>
      <c r="D1631" s="96" t="s">
        <v>39</v>
      </c>
      <c r="E1631" s="96" t="s">
        <v>40</v>
      </c>
      <c r="F1631" s="98">
        <v>0.25309999999999999</v>
      </c>
      <c r="G1631" s="114">
        <v>16</v>
      </c>
      <c r="H1631" s="99">
        <v>4.05</v>
      </c>
    </row>
    <row r="1632" spans="2:8" ht="15" customHeight="1">
      <c r="B1632" s="100"/>
      <c r="C1632" s="100"/>
      <c r="D1632" s="100"/>
      <c r="E1632" s="100"/>
      <c r="F1632" s="101" t="s">
        <v>562</v>
      </c>
      <c r="G1632" s="101"/>
      <c r="H1632" s="102">
        <v>7.07</v>
      </c>
    </row>
    <row r="1633" spans="2:8" ht="15" customHeight="1">
      <c r="B1633" s="100"/>
      <c r="C1633" s="100"/>
      <c r="D1633" s="100"/>
      <c r="E1633" s="100"/>
      <c r="F1633" s="103" t="s">
        <v>563</v>
      </c>
      <c r="G1633" s="103"/>
      <c r="H1633" s="104">
        <v>40.909999999999997</v>
      </c>
    </row>
    <row r="1634" spans="2:8" ht="15" customHeight="1">
      <c r="B1634" s="100"/>
      <c r="C1634" s="100"/>
      <c r="D1634" s="100"/>
      <c r="E1634" s="100"/>
      <c r="F1634" s="103" t="s">
        <v>564</v>
      </c>
      <c r="G1634" s="103"/>
      <c r="H1634" s="104">
        <v>38.25</v>
      </c>
    </row>
    <row r="1635" spans="2:8" ht="15" customHeight="1">
      <c r="B1635" s="100"/>
      <c r="C1635" s="100"/>
      <c r="D1635" s="100"/>
      <c r="E1635" s="100"/>
      <c r="F1635" s="103" t="s">
        <v>565</v>
      </c>
      <c r="G1635" s="103"/>
      <c r="H1635" s="104">
        <v>2.66</v>
      </c>
    </row>
    <row r="1636" spans="2:8" ht="15" customHeight="1">
      <c r="B1636" s="100"/>
      <c r="C1636" s="100"/>
      <c r="D1636" s="100"/>
      <c r="E1636" s="100"/>
      <c r="F1636" s="103" t="s">
        <v>566</v>
      </c>
      <c r="G1636" s="103"/>
      <c r="H1636" s="104">
        <v>40.909999999999997</v>
      </c>
    </row>
    <row r="1637" spans="2:8" ht="15" customHeight="1">
      <c r="B1637" s="100"/>
      <c r="C1637" s="100"/>
      <c r="D1637" s="100"/>
      <c r="E1637" s="100"/>
      <c r="F1637" s="103" t="s">
        <v>567</v>
      </c>
      <c r="G1637" s="103"/>
      <c r="H1637" s="104">
        <v>10.317500000000001</v>
      </c>
    </row>
    <row r="1638" spans="2:8" ht="10" customHeight="1">
      <c r="B1638" s="100"/>
      <c r="C1638" s="100"/>
      <c r="D1638" s="100"/>
      <c r="E1638" s="100"/>
      <c r="F1638" s="103" t="s">
        <v>568</v>
      </c>
      <c r="G1638" s="103"/>
      <c r="H1638" s="104">
        <v>51.23</v>
      </c>
    </row>
    <row r="1639" spans="2:8" ht="20.149999999999999" customHeight="1">
      <c r="B1639" s="100"/>
      <c r="C1639" s="100"/>
      <c r="D1639" s="100"/>
      <c r="E1639" s="100"/>
      <c r="F1639" s="103" t="s">
        <v>539</v>
      </c>
      <c r="G1639" s="103"/>
      <c r="H1639" s="104">
        <v>286.37</v>
      </c>
    </row>
    <row r="1640" spans="2:8" ht="15" customHeight="1">
      <c r="B1640" s="100"/>
      <c r="C1640" s="100"/>
      <c r="D1640" s="100"/>
      <c r="E1640" s="100"/>
      <c r="F1640" s="103" t="s">
        <v>569</v>
      </c>
      <c r="G1640" s="103"/>
      <c r="H1640" s="104">
        <v>358.61</v>
      </c>
    </row>
    <row r="1641" spans="2:8" ht="15" customHeight="1">
      <c r="B1641" s="100"/>
      <c r="C1641" s="100"/>
      <c r="D1641" s="93"/>
      <c r="E1641" s="93"/>
      <c r="F1641" s="100"/>
      <c r="G1641" s="115"/>
      <c r="H1641" s="100"/>
    </row>
    <row r="1642" spans="2:8" ht="15" customHeight="1">
      <c r="B1642" s="87" t="s">
        <v>1048</v>
      </c>
      <c r="C1642" s="87"/>
      <c r="D1642" s="87"/>
      <c r="E1642" s="87"/>
      <c r="F1642" s="87"/>
      <c r="G1642" s="87"/>
      <c r="H1642" s="87"/>
    </row>
    <row r="1643" spans="2:8" ht="15" customHeight="1">
      <c r="B1643" s="94" t="s">
        <v>549</v>
      </c>
      <c r="C1643" s="94"/>
      <c r="D1643" s="95" t="s">
        <v>11</v>
      </c>
      <c r="E1643" s="95" t="s">
        <v>550</v>
      </c>
      <c r="F1643" s="95" t="s">
        <v>551</v>
      </c>
      <c r="G1643" s="113" t="s">
        <v>552</v>
      </c>
      <c r="H1643" s="95" t="s">
        <v>553</v>
      </c>
    </row>
    <row r="1644" spans="2:8" ht="15" customHeight="1">
      <c r="B1644" s="96" t="s">
        <v>1049</v>
      </c>
      <c r="C1644" s="97" t="s">
        <v>1050</v>
      </c>
      <c r="D1644" s="96" t="s">
        <v>89</v>
      </c>
      <c r="E1644" s="96" t="s">
        <v>90</v>
      </c>
      <c r="F1644" s="98">
        <v>1</v>
      </c>
      <c r="G1644" s="114">
        <v>5.36</v>
      </c>
      <c r="H1644" s="99">
        <v>5.36</v>
      </c>
    </row>
    <row r="1645" spans="2:8" ht="15" customHeight="1">
      <c r="B1645" s="100"/>
      <c r="C1645" s="100"/>
      <c r="D1645" s="100"/>
      <c r="E1645" s="100"/>
      <c r="F1645" s="101" t="s">
        <v>556</v>
      </c>
      <c r="G1645" s="101"/>
      <c r="H1645" s="102">
        <v>5.36</v>
      </c>
    </row>
    <row r="1646" spans="2:8" ht="15" customHeight="1">
      <c r="B1646" s="100"/>
      <c r="C1646" s="100"/>
      <c r="D1646" s="100"/>
      <c r="E1646" s="100"/>
      <c r="F1646" s="103" t="s">
        <v>563</v>
      </c>
      <c r="G1646" s="103"/>
      <c r="H1646" s="104">
        <v>5.36</v>
      </c>
    </row>
    <row r="1647" spans="2:8" ht="15" customHeight="1">
      <c r="B1647" s="100"/>
      <c r="C1647" s="100"/>
      <c r="D1647" s="100"/>
      <c r="E1647" s="100"/>
      <c r="F1647" s="103" t="s">
        <v>564</v>
      </c>
      <c r="G1647" s="103"/>
      <c r="H1647" s="104">
        <v>5.36</v>
      </c>
    </row>
    <row r="1648" spans="2:8" ht="15" customHeight="1">
      <c r="B1648" s="100"/>
      <c r="C1648" s="100"/>
      <c r="D1648" s="100"/>
      <c r="E1648" s="100"/>
      <c r="F1648" s="103" t="s">
        <v>574</v>
      </c>
      <c r="G1648" s="103"/>
      <c r="H1648" s="104">
        <v>0</v>
      </c>
    </row>
    <row r="1649" spans="2:8" ht="15" customHeight="1">
      <c r="B1649" s="100"/>
      <c r="C1649" s="100"/>
      <c r="D1649" s="100"/>
      <c r="E1649" s="100"/>
      <c r="F1649" s="103" t="s">
        <v>566</v>
      </c>
      <c r="G1649" s="103"/>
      <c r="H1649" s="104">
        <v>5.36</v>
      </c>
    </row>
    <row r="1650" spans="2:8" ht="15" customHeight="1">
      <c r="B1650" s="100"/>
      <c r="C1650" s="100"/>
      <c r="D1650" s="100"/>
      <c r="E1650" s="100"/>
      <c r="F1650" s="103" t="s">
        <v>567</v>
      </c>
      <c r="G1650" s="103"/>
      <c r="H1650" s="104">
        <v>1.3517999999999999</v>
      </c>
    </row>
    <row r="1651" spans="2:8" ht="15" customHeight="1">
      <c r="B1651" s="100"/>
      <c r="C1651" s="100"/>
      <c r="D1651" s="100"/>
      <c r="E1651" s="100"/>
      <c r="F1651" s="103" t="s">
        <v>568</v>
      </c>
      <c r="G1651" s="103"/>
      <c r="H1651" s="104">
        <v>6.71</v>
      </c>
    </row>
    <row r="1652" spans="2:8" ht="10" customHeight="1">
      <c r="B1652" s="100"/>
      <c r="C1652" s="100"/>
      <c r="D1652" s="100"/>
      <c r="E1652" s="100"/>
      <c r="F1652" s="103" t="s">
        <v>539</v>
      </c>
      <c r="G1652" s="103"/>
      <c r="H1652" s="104">
        <v>37.520000000000003</v>
      </c>
    </row>
    <row r="1653" spans="2:8" ht="20.149999999999999" customHeight="1">
      <c r="B1653" s="100"/>
      <c r="C1653" s="100"/>
      <c r="D1653" s="100"/>
      <c r="E1653" s="100"/>
      <c r="F1653" s="103" t="s">
        <v>569</v>
      </c>
      <c r="G1653" s="103"/>
      <c r="H1653" s="104">
        <v>46.97</v>
      </c>
    </row>
    <row r="1654" spans="2:8" ht="15" customHeight="1">
      <c r="B1654" s="100"/>
      <c r="C1654" s="100"/>
      <c r="D1654" s="93"/>
      <c r="E1654" s="93"/>
      <c r="F1654" s="100"/>
      <c r="G1654" s="115"/>
      <c r="H1654" s="100"/>
    </row>
    <row r="1655" spans="2:8" ht="15" customHeight="1">
      <c r="B1655" s="87" t="s">
        <v>1051</v>
      </c>
      <c r="C1655" s="87"/>
      <c r="D1655" s="87"/>
      <c r="E1655" s="87"/>
      <c r="F1655" s="87"/>
      <c r="G1655" s="87"/>
      <c r="H1655" s="87"/>
    </row>
    <row r="1656" spans="2:8" ht="15" customHeight="1">
      <c r="B1656" s="94" t="s">
        <v>549</v>
      </c>
      <c r="C1656" s="94"/>
      <c r="D1656" s="95" t="s">
        <v>11</v>
      </c>
      <c r="E1656" s="95" t="s">
        <v>550</v>
      </c>
      <c r="F1656" s="95" t="s">
        <v>551</v>
      </c>
      <c r="G1656" s="113" t="s">
        <v>552</v>
      </c>
      <c r="H1656" s="95" t="s">
        <v>553</v>
      </c>
    </row>
    <row r="1657" spans="2:8" ht="15" customHeight="1">
      <c r="B1657" s="96" t="s">
        <v>1012</v>
      </c>
      <c r="C1657" s="97" t="s">
        <v>1013</v>
      </c>
      <c r="D1657" s="96" t="s">
        <v>39</v>
      </c>
      <c r="E1657" s="96" t="s">
        <v>154</v>
      </c>
      <c r="F1657" s="98">
        <v>1.1000000000000001</v>
      </c>
      <c r="G1657" s="114">
        <v>25.94</v>
      </c>
      <c r="H1657" s="99">
        <v>28.53</v>
      </c>
    </row>
    <row r="1658" spans="2:8" ht="15" customHeight="1">
      <c r="B1658" s="100"/>
      <c r="C1658" s="100"/>
      <c r="D1658" s="100"/>
      <c r="E1658" s="100"/>
      <c r="F1658" s="101" t="s">
        <v>556</v>
      </c>
      <c r="G1658" s="101"/>
      <c r="H1658" s="102">
        <v>28.53</v>
      </c>
    </row>
    <row r="1659" spans="2:8" ht="15" customHeight="1">
      <c r="B1659" s="94" t="s">
        <v>557</v>
      </c>
      <c r="C1659" s="94"/>
      <c r="D1659" s="95" t="s">
        <v>11</v>
      </c>
      <c r="E1659" s="95" t="s">
        <v>550</v>
      </c>
      <c r="F1659" s="95" t="s">
        <v>551</v>
      </c>
      <c r="G1659" s="113" t="s">
        <v>552</v>
      </c>
      <c r="H1659" s="95" t="s">
        <v>553</v>
      </c>
    </row>
    <row r="1660" spans="2:8" ht="15" customHeight="1">
      <c r="B1660" s="96" t="s">
        <v>866</v>
      </c>
      <c r="C1660" s="97" t="s">
        <v>867</v>
      </c>
      <c r="D1660" s="96" t="s">
        <v>39</v>
      </c>
      <c r="E1660" s="96" t="s">
        <v>40</v>
      </c>
      <c r="F1660" s="98">
        <v>3.3700000000000001E-2</v>
      </c>
      <c r="G1660" s="114">
        <v>11.94</v>
      </c>
      <c r="H1660" s="99">
        <v>0.4</v>
      </c>
    </row>
    <row r="1661" spans="2:8" ht="15" customHeight="1">
      <c r="B1661" s="96" t="s">
        <v>868</v>
      </c>
      <c r="C1661" s="97" t="s">
        <v>869</v>
      </c>
      <c r="D1661" s="96" t="s">
        <v>39</v>
      </c>
      <c r="E1661" s="96" t="s">
        <v>40</v>
      </c>
      <c r="F1661" s="98">
        <v>3.3700000000000001E-2</v>
      </c>
      <c r="G1661" s="114">
        <v>16</v>
      </c>
      <c r="H1661" s="99">
        <v>0.54</v>
      </c>
    </row>
    <row r="1662" spans="2:8" ht="15" customHeight="1">
      <c r="B1662" s="100"/>
      <c r="C1662" s="100"/>
      <c r="D1662" s="100"/>
      <c r="E1662" s="100"/>
      <c r="F1662" s="101" t="s">
        <v>562</v>
      </c>
      <c r="G1662" s="101"/>
      <c r="H1662" s="102">
        <v>0.94</v>
      </c>
    </row>
    <row r="1663" spans="2:8" ht="15" customHeight="1">
      <c r="B1663" s="100"/>
      <c r="C1663" s="100"/>
      <c r="D1663" s="100"/>
      <c r="E1663" s="100"/>
      <c r="F1663" s="103" t="s">
        <v>563</v>
      </c>
      <c r="G1663" s="103"/>
      <c r="H1663" s="104">
        <v>29.46</v>
      </c>
    </row>
    <row r="1664" spans="2:8" ht="15" customHeight="1">
      <c r="B1664" s="100"/>
      <c r="C1664" s="100"/>
      <c r="D1664" s="100"/>
      <c r="E1664" s="100"/>
      <c r="F1664" s="103" t="s">
        <v>564</v>
      </c>
      <c r="G1664" s="103"/>
      <c r="H1664" s="104">
        <v>29.12</v>
      </c>
    </row>
    <row r="1665" spans="2:8" ht="15" customHeight="1">
      <c r="B1665" s="100"/>
      <c r="C1665" s="100"/>
      <c r="D1665" s="100"/>
      <c r="E1665" s="100"/>
      <c r="F1665" s="103" t="s">
        <v>565</v>
      </c>
      <c r="G1665" s="103"/>
      <c r="H1665" s="104">
        <v>0.34</v>
      </c>
    </row>
    <row r="1666" spans="2:8" ht="10" customHeight="1">
      <c r="B1666" s="100"/>
      <c r="C1666" s="100"/>
      <c r="D1666" s="100"/>
      <c r="E1666" s="100"/>
      <c r="F1666" s="103" t="s">
        <v>566</v>
      </c>
      <c r="G1666" s="103"/>
      <c r="H1666" s="104">
        <v>29.46</v>
      </c>
    </row>
    <row r="1667" spans="2:8" ht="20.149999999999999" customHeight="1">
      <c r="B1667" s="100"/>
      <c r="C1667" s="100"/>
      <c r="D1667" s="100"/>
      <c r="E1667" s="100"/>
      <c r="F1667" s="103" t="s">
        <v>567</v>
      </c>
      <c r="G1667" s="103"/>
      <c r="H1667" s="104">
        <v>7.4298000000000002</v>
      </c>
    </row>
    <row r="1668" spans="2:8" ht="15" customHeight="1">
      <c r="B1668" s="100"/>
      <c r="C1668" s="100"/>
      <c r="D1668" s="100"/>
      <c r="E1668" s="100"/>
      <c r="F1668" s="103" t="s">
        <v>568</v>
      </c>
      <c r="G1668" s="103"/>
      <c r="H1668" s="104">
        <v>36.89</v>
      </c>
    </row>
    <row r="1669" spans="2:8" ht="15" customHeight="1">
      <c r="B1669" s="100"/>
      <c r="C1669" s="100"/>
      <c r="D1669" s="100"/>
      <c r="E1669" s="100"/>
      <c r="F1669" s="103" t="s">
        <v>539</v>
      </c>
      <c r="G1669" s="103"/>
      <c r="H1669" s="104">
        <v>1236.7308</v>
      </c>
    </row>
    <row r="1670" spans="2:8" ht="15" customHeight="1">
      <c r="B1670" s="100"/>
      <c r="C1670" s="100"/>
      <c r="D1670" s="100"/>
      <c r="E1670" s="100"/>
      <c r="F1670" s="103" t="s">
        <v>569</v>
      </c>
      <c r="G1670" s="103"/>
      <c r="H1670" s="104">
        <v>1548.64</v>
      </c>
    </row>
    <row r="1671" spans="2:8" ht="15" customHeight="1">
      <c r="B1671" s="100"/>
      <c r="C1671" s="100"/>
      <c r="D1671" s="93"/>
      <c r="E1671" s="93"/>
      <c r="F1671" s="100"/>
      <c r="G1671" s="115"/>
      <c r="H1671" s="100"/>
    </row>
    <row r="1672" spans="2:8" ht="26.5" customHeight="1">
      <c r="B1672" s="87" t="s">
        <v>1052</v>
      </c>
      <c r="C1672" s="87"/>
      <c r="D1672" s="87"/>
      <c r="E1672" s="87"/>
      <c r="F1672" s="87"/>
      <c r="G1672" s="87"/>
      <c r="H1672" s="87"/>
    </row>
    <row r="1673" spans="2:8" ht="15" customHeight="1">
      <c r="B1673" s="94" t="s">
        <v>557</v>
      </c>
      <c r="C1673" s="94"/>
      <c r="D1673" s="95" t="s">
        <v>11</v>
      </c>
      <c r="E1673" s="95" t="s">
        <v>550</v>
      </c>
      <c r="F1673" s="95" t="s">
        <v>551</v>
      </c>
      <c r="G1673" s="113" t="s">
        <v>552</v>
      </c>
      <c r="H1673" s="95" t="s">
        <v>553</v>
      </c>
    </row>
    <row r="1674" spans="2:8" ht="15" customHeight="1">
      <c r="B1674" s="96" t="s">
        <v>1053</v>
      </c>
      <c r="C1674" s="97" t="s">
        <v>1054</v>
      </c>
      <c r="D1674" s="96" t="s">
        <v>39</v>
      </c>
      <c r="E1674" s="96" t="s">
        <v>154</v>
      </c>
      <c r="F1674" s="98">
        <v>0.82450000000000001</v>
      </c>
      <c r="G1674" s="114">
        <v>10.99</v>
      </c>
      <c r="H1674" s="99">
        <v>9.06</v>
      </c>
    </row>
    <row r="1675" spans="2:8" ht="15" customHeight="1">
      <c r="B1675" s="96" t="s">
        <v>363</v>
      </c>
      <c r="C1675" s="97" t="s">
        <v>364</v>
      </c>
      <c r="D1675" s="96" t="s">
        <v>39</v>
      </c>
      <c r="E1675" s="96" t="s">
        <v>28</v>
      </c>
      <c r="F1675" s="98">
        <v>0.57740000000000002</v>
      </c>
      <c r="G1675" s="114">
        <v>4.41</v>
      </c>
      <c r="H1675" s="99">
        <v>2.5499999999999998</v>
      </c>
    </row>
    <row r="1676" spans="2:8" ht="15" customHeight="1">
      <c r="B1676" s="96" t="s">
        <v>1055</v>
      </c>
      <c r="C1676" s="97" t="s">
        <v>1056</v>
      </c>
      <c r="D1676" s="96" t="s">
        <v>39</v>
      </c>
      <c r="E1676" s="96" t="s">
        <v>28</v>
      </c>
      <c r="F1676" s="98">
        <v>6.9699999999999998E-2</v>
      </c>
      <c r="G1676" s="114">
        <v>3.33</v>
      </c>
      <c r="H1676" s="99">
        <v>0.23</v>
      </c>
    </row>
    <row r="1677" spans="2:8" ht="13.9" customHeight="1">
      <c r="B1677" s="96" t="s">
        <v>1057</v>
      </c>
      <c r="C1677" s="97" t="s">
        <v>1058</v>
      </c>
      <c r="D1677" s="96" t="s">
        <v>39</v>
      </c>
      <c r="E1677" s="96" t="s">
        <v>28</v>
      </c>
      <c r="F1677" s="98">
        <v>0.14510000000000001</v>
      </c>
      <c r="G1677" s="114">
        <v>3.81</v>
      </c>
      <c r="H1677" s="99">
        <v>0.55000000000000004</v>
      </c>
    </row>
    <row r="1678" spans="2:8" ht="13.9" customHeight="1">
      <c r="B1678" s="96" t="s">
        <v>1059</v>
      </c>
      <c r="C1678" s="97" t="s">
        <v>1060</v>
      </c>
      <c r="D1678" s="96" t="s">
        <v>39</v>
      </c>
      <c r="E1678" s="96" t="s">
        <v>28</v>
      </c>
      <c r="F1678" s="98">
        <v>0.2984</v>
      </c>
      <c r="G1678" s="114">
        <v>6.65</v>
      </c>
      <c r="H1678" s="99">
        <v>1.98</v>
      </c>
    </row>
    <row r="1679" spans="2:8" ht="12.75" customHeight="1">
      <c r="B1679" s="96" t="s">
        <v>1061</v>
      </c>
      <c r="C1679" s="97" t="s">
        <v>1062</v>
      </c>
      <c r="D1679" s="96" t="s">
        <v>39</v>
      </c>
      <c r="E1679" s="96" t="s">
        <v>28</v>
      </c>
      <c r="F1679" s="98">
        <v>0.72789999999999999</v>
      </c>
      <c r="G1679" s="114">
        <v>3.39</v>
      </c>
      <c r="H1679" s="99">
        <v>2.4700000000000002</v>
      </c>
    </row>
    <row r="1680" spans="2:8" ht="17.149999999999999" customHeight="1">
      <c r="B1680" s="96" t="s">
        <v>1063</v>
      </c>
      <c r="C1680" s="97" t="s">
        <v>1064</v>
      </c>
      <c r="D1680" s="96" t="s">
        <v>39</v>
      </c>
      <c r="E1680" s="96" t="s">
        <v>28</v>
      </c>
      <c r="F1680" s="98">
        <v>7.7600000000000002E-2</v>
      </c>
      <c r="G1680" s="114">
        <v>6.16</v>
      </c>
      <c r="H1680" s="99">
        <v>0.48</v>
      </c>
    </row>
    <row r="1681" spans="2:8" ht="12.75" customHeight="1">
      <c r="B1681" s="96" t="s">
        <v>1065</v>
      </c>
      <c r="C1681" s="97" t="s">
        <v>1066</v>
      </c>
      <c r="D1681" s="96" t="s">
        <v>39</v>
      </c>
      <c r="E1681" s="96" t="s">
        <v>28</v>
      </c>
      <c r="F1681" s="98">
        <v>0.33019999999999999</v>
      </c>
      <c r="G1681" s="114">
        <v>8.84</v>
      </c>
      <c r="H1681" s="99">
        <v>2.92</v>
      </c>
    </row>
    <row r="1682" spans="2:8" ht="12.75" customHeight="1">
      <c r="B1682" s="96" t="s">
        <v>1067</v>
      </c>
      <c r="C1682" s="97" t="s">
        <v>1068</v>
      </c>
      <c r="D1682" s="96" t="s">
        <v>39</v>
      </c>
      <c r="E1682" s="96" t="s">
        <v>154</v>
      </c>
      <c r="F1682" s="98">
        <v>0.17549999999999999</v>
      </c>
      <c r="G1682" s="114">
        <v>4.91</v>
      </c>
      <c r="H1682" s="99">
        <v>0.86</v>
      </c>
    </row>
    <row r="1683" spans="2:8" ht="13.9" customHeight="1">
      <c r="B1683" s="96" t="s">
        <v>1069</v>
      </c>
      <c r="C1683" s="97" t="s">
        <v>1070</v>
      </c>
      <c r="D1683" s="96" t="s">
        <v>39</v>
      </c>
      <c r="E1683" s="96" t="s">
        <v>28</v>
      </c>
      <c r="F1683" s="98">
        <v>1.6899999999999998E-2</v>
      </c>
      <c r="G1683" s="114">
        <v>2.98</v>
      </c>
      <c r="H1683" s="99">
        <v>0.05</v>
      </c>
    </row>
    <row r="1684" spans="2:8" ht="17.149999999999999" customHeight="1">
      <c r="B1684" s="96" t="s">
        <v>1071</v>
      </c>
      <c r="C1684" s="97" t="s">
        <v>1072</v>
      </c>
      <c r="D1684" s="96" t="s">
        <v>39</v>
      </c>
      <c r="E1684" s="96" t="s">
        <v>28</v>
      </c>
      <c r="F1684" s="98">
        <v>8.3000000000000001E-3</v>
      </c>
      <c r="G1684" s="114">
        <v>3.24</v>
      </c>
      <c r="H1684" s="99">
        <v>0.03</v>
      </c>
    </row>
    <row r="1685" spans="2:8" ht="12.75" customHeight="1">
      <c r="B1685" s="96" t="s">
        <v>1073</v>
      </c>
      <c r="C1685" s="97" t="s">
        <v>1074</v>
      </c>
      <c r="D1685" s="96" t="s">
        <v>39</v>
      </c>
      <c r="E1685" s="96" t="s">
        <v>28</v>
      </c>
      <c r="F1685" s="98">
        <v>2.47E-2</v>
      </c>
      <c r="G1685" s="114">
        <v>2.39</v>
      </c>
      <c r="H1685" s="99">
        <v>0.06</v>
      </c>
    </row>
    <row r="1686" spans="2:8" ht="13.9" customHeight="1">
      <c r="B1686" s="96" t="s">
        <v>384</v>
      </c>
      <c r="C1686" s="97" t="s">
        <v>385</v>
      </c>
      <c r="D1686" s="96" t="s">
        <v>39</v>
      </c>
      <c r="E1686" s="96" t="s">
        <v>28</v>
      </c>
      <c r="F1686" s="98">
        <v>0.16170000000000001</v>
      </c>
      <c r="G1686" s="114">
        <v>2.4500000000000002</v>
      </c>
      <c r="H1686" s="99">
        <v>0.4</v>
      </c>
    </row>
    <row r="1687" spans="2:8" ht="13.9" customHeight="1">
      <c r="B1687" s="96" t="s">
        <v>1075</v>
      </c>
      <c r="C1687" s="97" t="s">
        <v>1076</v>
      </c>
      <c r="D1687" s="96" t="s">
        <v>39</v>
      </c>
      <c r="E1687" s="96" t="s">
        <v>28</v>
      </c>
      <c r="F1687" s="98">
        <v>2.5000000000000001E-3</v>
      </c>
      <c r="G1687" s="114">
        <v>4.26</v>
      </c>
      <c r="H1687" s="99">
        <v>0.01</v>
      </c>
    </row>
    <row r="1688" spans="2:8" ht="13.9" customHeight="1">
      <c r="B1688" s="96" t="s">
        <v>1077</v>
      </c>
      <c r="C1688" s="97" t="s">
        <v>1078</v>
      </c>
      <c r="D1688" s="96" t="s">
        <v>39</v>
      </c>
      <c r="E1688" s="96" t="s">
        <v>28</v>
      </c>
      <c r="F1688" s="98">
        <v>2.3E-3</v>
      </c>
      <c r="G1688" s="114">
        <v>6.64</v>
      </c>
      <c r="H1688" s="99">
        <v>0.02</v>
      </c>
    </row>
    <row r="1689" spans="2:8" ht="13.9" customHeight="1">
      <c r="B1689" s="96" t="s">
        <v>1079</v>
      </c>
      <c r="C1689" s="97" t="s">
        <v>1080</v>
      </c>
      <c r="D1689" s="96" t="s">
        <v>39</v>
      </c>
      <c r="E1689" s="96" t="s">
        <v>28</v>
      </c>
      <c r="F1689" s="98">
        <v>5.5999999999999999E-3</v>
      </c>
      <c r="G1689" s="114">
        <v>8.49</v>
      </c>
      <c r="H1689" s="99">
        <v>0.05</v>
      </c>
    </row>
    <row r="1690" spans="2:8" ht="13.9" customHeight="1">
      <c r="B1690" s="96" t="s">
        <v>1081</v>
      </c>
      <c r="C1690" s="97" t="s">
        <v>1082</v>
      </c>
      <c r="D1690" s="96" t="s">
        <v>39</v>
      </c>
      <c r="E1690" s="96" t="s">
        <v>154</v>
      </c>
      <c r="F1690" s="98">
        <v>0.29239999999999999</v>
      </c>
      <c r="G1690" s="114">
        <v>7.71</v>
      </c>
      <c r="H1690" s="99">
        <v>2.25</v>
      </c>
    </row>
    <row r="1691" spans="2:8" ht="13.9" customHeight="1">
      <c r="B1691" s="96" t="s">
        <v>1083</v>
      </c>
      <c r="C1691" s="97" t="s">
        <v>1084</v>
      </c>
      <c r="D1691" s="96" t="s">
        <v>39</v>
      </c>
      <c r="E1691" s="96" t="s">
        <v>154</v>
      </c>
      <c r="F1691" s="98">
        <v>0.29239999999999999</v>
      </c>
      <c r="G1691" s="114">
        <v>8.01</v>
      </c>
      <c r="H1691" s="99">
        <v>2.34</v>
      </c>
    </row>
    <row r="1692" spans="2:8" ht="13.9" customHeight="1">
      <c r="B1692" s="96" t="s">
        <v>1085</v>
      </c>
      <c r="C1692" s="97" t="s">
        <v>1086</v>
      </c>
      <c r="D1692" s="96" t="s">
        <v>39</v>
      </c>
      <c r="E1692" s="96" t="s">
        <v>28</v>
      </c>
      <c r="F1692" s="98">
        <v>5.5999999999999999E-3</v>
      </c>
      <c r="G1692" s="114">
        <v>3.08</v>
      </c>
      <c r="H1692" s="99">
        <v>0.02</v>
      </c>
    </row>
    <row r="1693" spans="2:8" ht="13.9" customHeight="1">
      <c r="B1693" s="100"/>
      <c r="C1693" s="100"/>
      <c r="D1693" s="100"/>
      <c r="E1693" s="100"/>
      <c r="F1693" s="101" t="s">
        <v>562</v>
      </c>
      <c r="G1693" s="101"/>
      <c r="H1693" s="102">
        <v>26.33</v>
      </c>
    </row>
    <row r="1694" spans="2:8" ht="13.9" customHeight="1">
      <c r="B1694" s="100"/>
      <c r="C1694" s="100"/>
      <c r="D1694" s="100"/>
      <c r="E1694" s="100"/>
      <c r="F1694" s="103" t="s">
        <v>563</v>
      </c>
      <c r="G1694" s="103"/>
      <c r="H1694" s="104">
        <v>26.23</v>
      </c>
    </row>
    <row r="1695" spans="2:8" ht="13.9" customHeight="1">
      <c r="B1695" s="100"/>
      <c r="C1695" s="100"/>
      <c r="D1695" s="100"/>
      <c r="E1695" s="100"/>
      <c r="F1695" s="103" t="s">
        <v>564</v>
      </c>
      <c r="G1695" s="103"/>
      <c r="H1695" s="104">
        <v>18.899999999999999</v>
      </c>
    </row>
    <row r="1696" spans="2:8" ht="13.9" customHeight="1">
      <c r="B1696" s="100"/>
      <c r="C1696" s="100"/>
      <c r="D1696" s="100"/>
      <c r="E1696" s="100"/>
      <c r="F1696" s="103" t="s">
        <v>565</v>
      </c>
      <c r="G1696" s="103"/>
      <c r="H1696" s="104">
        <v>7.33</v>
      </c>
    </row>
    <row r="1697" spans="2:8" ht="13.9" customHeight="1">
      <c r="B1697" s="100"/>
      <c r="C1697" s="100"/>
      <c r="D1697" s="100"/>
      <c r="E1697" s="100"/>
      <c r="F1697" s="103" t="s">
        <v>566</v>
      </c>
      <c r="G1697" s="103"/>
      <c r="H1697" s="104">
        <v>26.23</v>
      </c>
    </row>
    <row r="1698" spans="2:8" ht="13.9" customHeight="1">
      <c r="B1698" s="100"/>
      <c r="C1698" s="100"/>
      <c r="D1698" s="100"/>
      <c r="E1698" s="100"/>
      <c r="F1698" s="103" t="s">
        <v>567</v>
      </c>
      <c r="G1698" s="103"/>
      <c r="H1698" s="104">
        <v>6.6151999999999997</v>
      </c>
    </row>
    <row r="1699" spans="2:8" ht="13.9" customHeight="1">
      <c r="B1699" s="100"/>
      <c r="C1699" s="100"/>
      <c r="D1699" s="100"/>
      <c r="E1699" s="100"/>
      <c r="F1699" s="103" t="s">
        <v>568</v>
      </c>
      <c r="G1699" s="103"/>
      <c r="H1699" s="104">
        <v>32.85</v>
      </c>
    </row>
    <row r="1700" spans="2:8" ht="28.4" customHeight="1">
      <c r="B1700" s="100"/>
      <c r="C1700" s="100"/>
      <c r="D1700" s="100"/>
      <c r="E1700" s="100"/>
      <c r="F1700" s="103" t="s">
        <v>539</v>
      </c>
      <c r="G1700" s="103"/>
      <c r="H1700" s="104">
        <v>764.60450000000003</v>
      </c>
    </row>
    <row r="1701" spans="2:8" ht="14.9" customHeight="1">
      <c r="B1701" s="100"/>
      <c r="C1701" s="100"/>
      <c r="D1701" s="100"/>
      <c r="E1701" s="100"/>
      <c r="F1701" s="103" t="s">
        <v>569</v>
      </c>
      <c r="G1701" s="103"/>
      <c r="H1701" s="104">
        <v>957.58</v>
      </c>
    </row>
    <row r="1702" spans="2:8">
      <c r="B1702" s="100"/>
      <c r="C1702" s="100"/>
      <c r="D1702" s="93"/>
      <c r="E1702" s="93"/>
      <c r="F1702" s="100"/>
      <c r="G1702" s="115"/>
      <c r="H1702" s="100"/>
    </row>
    <row r="1703" spans="2:8" ht="29.15" customHeight="1">
      <c r="B1703" s="87" t="s">
        <v>1087</v>
      </c>
      <c r="C1703" s="87"/>
      <c r="D1703" s="87"/>
      <c r="E1703" s="87"/>
      <c r="F1703" s="87"/>
      <c r="G1703" s="87"/>
      <c r="H1703" s="87"/>
    </row>
    <row r="1704" spans="2:8" ht="14.15" customHeight="1">
      <c r="B1704" s="94" t="s">
        <v>557</v>
      </c>
      <c r="C1704" s="94"/>
      <c r="D1704" s="95" t="s">
        <v>11</v>
      </c>
      <c r="E1704" s="95" t="s">
        <v>550</v>
      </c>
      <c r="F1704" s="95" t="s">
        <v>551</v>
      </c>
      <c r="G1704" s="113" t="s">
        <v>552</v>
      </c>
      <c r="H1704" s="95" t="s">
        <v>553</v>
      </c>
    </row>
    <row r="1705" spans="2:8" ht="21">
      <c r="B1705" s="96" t="s">
        <v>1088</v>
      </c>
      <c r="C1705" s="97" t="s">
        <v>1089</v>
      </c>
      <c r="D1705" s="96" t="s">
        <v>39</v>
      </c>
      <c r="E1705" s="96" t="s">
        <v>154</v>
      </c>
      <c r="F1705" s="98">
        <v>0.79400000000000004</v>
      </c>
      <c r="G1705" s="114">
        <v>12.99</v>
      </c>
      <c r="H1705" s="99">
        <v>10.31</v>
      </c>
    </row>
    <row r="1706" spans="2:8" ht="13.9" customHeight="1">
      <c r="B1706" s="96" t="s">
        <v>366</v>
      </c>
      <c r="C1706" s="97" t="s">
        <v>367</v>
      </c>
      <c r="D1706" s="96" t="s">
        <v>39</v>
      </c>
      <c r="E1706" s="96" t="s">
        <v>28</v>
      </c>
      <c r="F1706" s="98">
        <v>0.65429999999999999</v>
      </c>
      <c r="G1706" s="114">
        <v>5.26</v>
      </c>
      <c r="H1706" s="99">
        <v>3.44</v>
      </c>
    </row>
    <row r="1707" spans="2:8" ht="14.9" customHeight="1">
      <c r="B1707" s="96" t="s">
        <v>393</v>
      </c>
      <c r="C1707" s="97" t="s">
        <v>394</v>
      </c>
      <c r="D1707" s="96" t="s">
        <v>39</v>
      </c>
      <c r="E1707" s="96" t="s">
        <v>28</v>
      </c>
      <c r="F1707" s="98">
        <v>0.1694</v>
      </c>
      <c r="G1707" s="114">
        <v>10.09</v>
      </c>
      <c r="H1707" s="99">
        <v>1.71</v>
      </c>
    </row>
    <row r="1708" spans="2:8" ht="21">
      <c r="B1708" s="96" t="s">
        <v>1090</v>
      </c>
      <c r="C1708" s="97" t="s">
        <v>1091</v>
      </c>
      <c r="D1708" s="96" t="s">
        <v>39</v>
      </c>
      <c r="E1708" s="96" t="s">
        <v>28</v>
      </c>
      <c r="F1708" s="98">
        <v>7.7299999999999994E-2</v>
      </c>
      <c r="G1708" s="114">
        <v>3.95</v>
      </c>
      <c r="H1708" s="99">
        <v>0.31</v>
      </c>
    </row>
    <row r="1709" spans="2:8" ht="31.5">
      <c r="B1709" s="96" t="s">
        <v>1092</v>
      </c>
      <c r="C1709" s="97" t="s">
        <v>1093</v>
      </c>
      <c r="D1709" s="96" t="s">
        <v>39</v>
      </c>
      <c r="E1709" s="96" t="s">
        <v>28</v>
      </c>
      <c r="F1709" s="98">
        <v>0.6522</v>
      </c>
      <c r="G1709" s="114">
        <v>4.0199999999999996</v>
      </c>
      <c r="H1709" s="99">
        <v>2.62</v>
      </c>
    </row>
    <row r="1710" spans="2:8" ht="13.9" customHeight="1">
      <c r="B1710" s="96" t="s">
        <v>357</v>
      </c>
      <c r="C1710" s="97" t="s">
        <v>358</v>
      </c>
      <c r="D1710" s="96" t="s">
        <v>39</v>
      </c>
      <c r="E1710" s="96" t="s">
        <v>28</v>
      </c>
      <c r="F1710" s="98">
        <v>0.30370000000000003</v>
      </c>
      <c r="G1710" s="114">
        <v>7.35</v>
      </c>
      <c r="H1710" s="99">
        <v>2.23</v>
      </c>
    </row>
    <row r="1711" spans="2:8" ht="13.9" customHeight="1">
      <c r="B1711" s="96" t="s">
        <v>1094</v>
      </c>
      <c r="C1711" s="97" t="s">
        <v>1095</v>
      </c>
      <c r="D1711" s="96" t="s">
        <v>39</v>
      </c>
      <c r="E1711" s="96" t="s">
        <v>28</v>
      </c>
      <c r="F1711" s="98">
        <v>1.6799999999999999E-2</v>
      </c>
      <c r="G1711" s="114">
        <v>12.94</v>
      </c>
      <c r="H1711" s="99">
        <v>0.22</v>
      </c>
    </row>
    <row r="1712" spans="2:8" ht="13.9" customHeight="1">
      <c r="B1712" s="96" t="s">
        <v>1096</v>
      </c>
      <c r="C1712" s="97" t="s">
        <v>1097</v>
      </c>
      <c r="D1712" s="96" t="s">
        <v>39</v>
      </c>
      <c r="E1712" s="96" t="s">
        <v>28</v>
      </c>
      <c r="F1712" s="98">
        <v>1.15E-2</v>
      </c>
      <c r="G1712" s="114">
        <v>12.34</v>
      </c>
      <c r="H1712" s="99">
        <v>0.14000000000000001</v>
      </c>
    </row>
    <row r="1713" spans="2:8" ht="13.9" customHeight="1">
      <c r="B1713" s="96" t="s">
        <v>1098</v>
      </c>
      <c r="C1713" s="97" t="s">
        <v>1099</v>
      </c>
      <c r="D1713" s="96" t="s">
        <v>39</v>
      </c>
      <c r="E1713" s="96" t="s">
        <v>154</v>
      </c>
      <c r="F1713" s="98">
        <v>7.8E-2</v>
      </c>
      <c r="G1713" s="114">
        <v>5.99</v>
      </c>
      <c r="H1713" s="99">
        <v>0.47</v>
      </c>
    </row>
    <row r="1714" spans="2:8" ht="13.9" customHeight="1">
      <c r="B1714" s="96" t="s">
        <v>1100</v>
      </c>
      <c r="C1714" s="97" t="s">
        <v>1101</v>
      </c>
      <c r="D1714" s="96" t="s">
        <v>39</v>
      </c>
      <c r="E1714" s="96" t="s">
        <v>28</v>
      </c>
      <c r="F1714" s="98">
        <v>7.6E-3</v>
      </c>
      <c r="G1714" s="114">
        <v>3.61</v>
      </c>
      <c r="H1714" s="99">
        <v>0.03</v>
      </c>
    </row>
    <row r="1715" spans="2:8" ht="13.9" customHeight="1">
      <c r="B1715" s="96" t="s">
        <v>372</v>
      </c>
      <c r="C1715" s="97" t="s">
        <v>373</v>
      </c>
      <c r="D1715" s="96" t="s">
        <v>39</v>
      </c>
      <c r="E1715" s="96" t="s">
        <v>28</v>
      </c>
      <c r="F1715" s="98">
        <v>1.35E-2</v>
      </c>
      <c r="G1715" s="114">
        <v>2.84</v>
      </c>
      <c r="H1715" s="99">
        <v>0.04</v>
      </c>
    </row>
    <row r="1716" spans="2:8" ht="13.9" customHeight="1">
      <c r="B1716" s="96" t="s">
        <v>1102</v>
      </c>
      <c r="C1716" s="97" t="s">
        <v>1103</v>
      </c>
      <c r="D1716" s="96" t="s">
        <v>39</v>
      </c>
      <c r="E1716" s="96" t="s">
        <v>28</v>
      </c>
      <c r="F1716" s="98">
        <v>1.6999999999999999E-3</v>
      </c>
      <c r="G1716" s="114">
        <v>5.15</v>
      </c>
      <c r="H1716" s="99">
        <v>0.01</v>
      </c>
    </row>
    <row r="1717" spans="2:8" ht="13.9" customHeight="1">
      <c r="B1717" s="96" t="s">
        <v>1104</v>
      </c>
      <c r="C1717" s="97" t="s">
        <v>1105</v>
      </c>
      <c r="D1717" s="96" t="s">
        <v>39</v>
      </c>
      <c r="E1717" s="96" t="s">
        <v>28</v>
      </c>
      <c r="F1717" s="98">
        <v>3.3999999999999998E-3</v>
      </c>
      <c r="G1717" s="114">
        <v>9.74</v>
      </c>
      <c r="H1717" s="99">
        <v>0.03</v>
      </c>
    </row>
    <row r="1718" spans="2:8" ht="21">
      <c r="B1718" s="96" t="s">
        <v>1106</v>
      </c>
      <c r="C1718" s="97" t="s">
        <v>1107</v>
      </c>
      <c r="D1718" s="96" t="s">
        <v>39</v>
      </c>
      <c r="E1718" s="96" t="s">
        <v>154</v>
      </c>
      <c r="F1718" s="98">
        <v>0.128</v>
      </c>
      <c r="G1718" s="114">
        <v>3.33</v>
      </c>
      <c r="H1718" s="99">
        <v>0.43</v>
      </c>
    </row>
    <row r="1719" spans="2:8" ht="12.75" customHeight="1">
      <c r="B1719" s="96" t="s">
        <v>1108</v>
      </c>
      <c r="C1719" s="97" t="s">
        <v>1109</v>
      </c>
      <c r="D1719" s="96" t="s">
        <v>39</v>
      </c>
      <c r="E1719" s="96" t="s">
        <v>28</v>
      </c>
      <c r="F1719" s="98">
        <v>6.7000000000000004E-2</v>
      </c>
      <c r="G1719" s="114">
        <v>2.77</v>
      </c>
      <c r="H1719" s="99">
        <v>0.19</v>
      </c>
    </row>
    <row r="1720" spans="2:8" ht="21">
      <c r="B1720" s="96" t="s">
        <v>1110</v>
      </c>
      <c r="C1720" s="97" t="s">
        <v>1111</v>
      </c>
      <c r="D1720" s="96" t="s">
        <v>39</v>
      </c>
      <c r="E1720" s="96" t="s">
        <v>28</v>
      </c>
      <c r="F1720" s="98">
        <v>1.35E-2</v>
      </c>
      <c r="G1720" s="114">
        <v>2.27</v>
      </c>
      <c r="H1720" s="99">
        <v>0.03</v>
      </c>
    </row>
    <row r="1721" spans="2:8" ht="14.9" customHeight="1">
      <c r="B1721" s="96" t="s">
        <v>1112</v>
      </c>
      <c r="C1721" s="97" t="s">
        <v>1113</v>
      </c>
      <c r="D1721" s="96" t="s">
        <v>39</v>
      </c>
      <c r="E1721" s="96" t="s">
        <v>28</v>
      </c>
      <c r="F1721" s="98">
        <v>4.6100000000000002E-2</v>
      </c>
      <c r="G1721" s="114">
        <v>4.41</v>
      </c>
      <c r="H1721" s="99">
        <v>0.2</v>
      </c>
    </row>
    <row r="1722" spans="2:8" ht="21">
      <c r="B1722" s="96" t="s">
        <v>1114</v>
      </c>
      <c r="C1722" s="97" t="s">
        <v>1115</v>
      </c>
      <c r="D1722" s="96" t="s">
        <v>39</v>
      </c>
      <c r="E1722" s="96" t="s">
        <v>28</v>
      </c>
      <c r="F1722" s="98">
        <v>3.85E-2</v>
      </c>
      <c r="G1722" s="114">
        <v>8.49</v>
      </c>
      <c r="H1722" s="99">
        <v>0.33</v>
      </c>
    </row>
    <row r="1723" spans="2:8" ht="21">
      <c r="B1723" s="96" t="s">
        <v>1116</v>
      </c>
      <c r="C1723" s="97" t="s">
        <v>1117</v>
      </c>
      <c r="D1723" s="96" t="s">
        <v>39</v>
      </c>
      <c r="E1723" s="96" t="s">
        <v>28</v>
      </c>
      <c r="F1723" s="98">
        <v>3.0999999999999999E-3</v>
      </c>
      <c r="G1723" s="114">
        <v>12.99</v>
      </c>
      <c r="H1723" s="99">
        <v>0.04</v>
      </c>
    </row>
    <row r="1724" spans="2:8">
      <c r="B1724" s="96" t="s">
        <v>1079</v>
      </c>
      <c r="C1724" s="97" t="s">
        <v>1080</v>
      </c>
      <c r="D1724" s="96" t="s">
        <v>39</v>
      </c>
      <c r="E1724" s="96" t="s">
        <v>28</v>
      </c>
      <c r="F1724" s="98">
        <v>8.3000000000000001E-3</v>
      </c>
      <c r="G1724" s="114">
        <v>8.49</v>
      </c>
      <c r="H1724" s="99">
        <v>7.0000000000000007E-2</v>
      </c>
    </row>
    <row r="1725" spans="2:8" ht="21">
      <c r="B1725" s="96" t="s">
        <v>1081</v>
      </c>
      <c r="C1725" s="97" t="s">
        <v>1082</v>
      </c>
      <c r="D1725" s="96" t="s">
        <v>39</v>
      </c>
      <c r="E1725" s="96" t="s">
        <v>154</v>
      </c>
      <c r="F1725" s="98">
        <v>0.2006</v>
      </c>
      <c r="G1725" s="114">
        <v>7.71</v>
      </c>
      <c r="H1725" s="99">
        <v>1.55</v>
      </c>
    </row>
    <row r="1726" spans="2:8" ht="13.9" customHeight="1">
      <c r="B1726" s="96" t="s">
        <v>1118</v>
      </c>
      <c r="C1726" s="97" t="s">
        <v>1119</v>
      </c>
      <c r="D1726" s="96" t="s">
        <v>39</v>
      </c>
      <c r="E1726" s="96" t="s">
        <v>28</v>
      </c>
      <c r="F1726" s="98">
        <v>7.1000000000000004E-3</v>
      </c>
      <c r="G1726" s="114">
        <v>1.68</v>
      </c>
      <c r="H1726" s="99">
        <v>0.01</v>
      </c>
    </row>
    <row r="1727" spans="2:8" ht="14.9" customHeight="1">
      <c r="B1727" s="96" t="s">
        <v>1120</v>
      </c>
      <c r="C1727" s="97" t="s">
        <v>1121</v>
      </c>
      <c r="D1727" s="96" t="s">
        <v>39</v>
      </c>
      <c r="E1727" s="96" t="s">
        <v>40</v>
      </c>
      <c r="F1727" s="98">
        <v>1</v>
      </c>
      <c r="G1727" s="114">
        <v>15.41</v>
      </c>
      <c r="H1727" s="99">
        <v>15.41</v>
      </c>
    </row>
    <row r="1728" spans="2:8" ht="21">
      <c r="B1728" s="96" t="s">
        <v>1122</v>
      </c>
      <c r="C1728" s="97" t="s">
        <v>1123</v>
      </c>
      <c r="D1728" s="96" t="s">
        <v>39</v>
      </c>
      <c r="E1728" s="96" t="s">
        <v>40</v>
      </c>
      <c r="F1728" s="98">
        <v>1</v>
      </c>
      <c r="G1728" s="114">
        <v>11.49</v>
      </c>
      <c r="H1728" s="99">
        <v>11.49</v>
      </c>
    </row>
    <row r="1729" spans="2:8" ht="13.9" customHeight="1">
      <c r="B1729" s="100"/>
      <c r="C1729" s="100"/>
      <c r="D1729" s="100"/>
      <c r="E1729" s="100"/>
      <c r="F1729" s="101" t="s">
        <v>562</v>
      </c>
      <c r="G1729" s="101"/>
      <c r="H1729" s="102">
        <v>51.31</v>
      </c>
    </row>
    <row r="1730" spans="2:8" ht="13.9" customHeight="1">
      <c r="B1730" s="100"/>
      <c r="C1730" s="100"/>
      <c r="D1730" s="100"/>
      <c r="E1730" s="100"/>
      <c r="F1730" s="103" t="s">
        <v>563</v>
      </c>
      <c r="G1730" s="103"/>
      <c r="H1730" s="104">
        <v>51.3</v>
      </c>
    </row>
    <row r="1731" spans="2:8" ht="13.9" customHeight="1">
      <c r="B1731" s="100"/>
      <c r="C1731" s="100"/>
      <c r="D1731" s="100"/>
      <c r="E1731" s="100"/>
      <c r="F1731" s="103" t="s">
        <v>564</v>
      </c>
      <c r="G1731" s="103"/>
      <c r="H1731" s="104">
        <v>34.159999999999997</v>
      </c>
    </row>
    <row r="1732" spans="2:8" ht="13.9" customHeight="1">
      <c r="B1732" s="100"/>
      <c r="C1732" s="100"/>
      <c r="D1732" s="100"/>
      <c r="E1732" s="100"/>
      <c r="F1732" s="103" t="s">
        <v>565</v>
      </c>
      <c r="G1732" s="103"/>
      <c r="H1732" s="104">
        <v>17.14</v>
      </c>
    </row>
    <row r="1733" spans="2:8" ht="13.9" customHeight="1">
      <c r="B1733" s="100"/>
      <c r="C1733" s="100"/>
      <c r="D1733" s="100"/>
      <c r="E1733" s="100"/>
      <c r="F1733" s="103" t="s">
        <v>566</v>
      </c>
      <c r="G1733" s="103"/>
      <c r="H1733" s="104">
        <v>51.3</v>
      </c>
    </row>
    <row r="1734" spans="2:8" ht="13.9" customHeight="1">
      <c r="B1734" s="100"/>
      <c r="C1734" s="100"/>
      <c r="D1734" s="100"/>
      <c r="E1734" s="100"/>
      <c r="F1734" s="103" t="s">
        <v>567</v>
      </c>
      <c r="G1734" s="103"/>
      <c r="H1734" s="104">
        <v>12.937900000000001</v>
      </c>
    </row>
    <row r="1735" spans="2:8" ht="13.9" customHeight="1">
      <c r="B1735" s="100"/>
      <c r="C1735" s="100"/>
      <c r="D1735" s="100"/>
      <c r="E1735" s="100"/>
      <c r="F1735" s="103" t="s">
        <v>568</v>
      </c>
      <c r="G1735" s="103"/>
      <c r="H1735" s="104">
        <v>64.239999999999995</v>
      </c>
    </row>
    <row r="1736" spans="2:8" ht="13.9" customHeight="1">
      <c r="B1736" s="100"/>
      <c r="C1736" s="100"/>
      <c r="D1736" s="100"/>
      <c r="E1736" s="100"/>
      <c r="F1736" s="103" t="s">
        <v>539</v>
      </c>
      <c r="G1736" s="103"/>
      <c r="H1736" s="104">
        <v>2991.3029999999999</v>
      </c>
    </row>
    <row r="1737" spans="2:8" ht="13.9" customHeight="1">
      <c r="B1737" s="100"/>
      <c r="C1737" s="100"/>
      <c r="D1737" s="100"/>
      <c r="E1737" s="100"/>
      <c r="F1737" s="103" t="s">
        <v>569</v>
      </c>
      <c r="G1737" s="103"/>
      <c r="H1737" s="104">
        <v>3745.83</v>
      </c>
    </row>
    <row r="1738" spans="2:8">
      <c r="B1738" s="100"/>
      <c r="C1738" s="100"/>
      <c r="D1738" s="93"/>
      <c r="E1738" s="93"/>
      <c r="F1738" s="100"/>
      <c r="G1738" s="115"/>
      <c r="H1738" s="100"/>
    </row>
    <row r="1739" spans="2:8" ht="28.4" customHeight="1">
      <c r="B1739" s="87" t="s">
        <v>1124</v>
      </c>
      <c r="C1739" s="87"/>
      <c r="D1739" s="87"/>
      <c r="E1739" s="87"/>
      <c r="F1739" s="87"/>
      <c r="G1739" s="87"/>
      <c r="H1739" s="87"/>
    </row>
    <row r="1740" spans="2:8" ht="14.9" customHeight="1">
      <c r="B1740" s="94" t="s">
        <v>557</v>
      </c>
      <c r="C1740" s="94"/>
      <c r="D1740" s="95" t="s">
        <v>11</v>
      </c>
      <c r="E1740" s="95" t="s">
        <v>550</v>
      </c>
      <c r="F1740" s="95" t="s">
        <v>551</v>
      </c>
      <c r="G1740" s="113" t="s">
        <v>552</v>
      </c>
      <c r="H1740" s="95" t="s">
        <v>553</v>
      </c>
    </row>
    <row r="1741" spans="2:8" ht="21">
      <c r="B1741" s="96" t="s">
        <v>1125</v>
      </c>
      <c r="C1741" s="97" t="s">
        <v>1126</v>
      </c>
      <c r="D1741" s="96" t="s">
        <v>39</v>
      </c>
      <c r="E1741" s="96" t="s">
        <v>154</v>
      </c>
      <c r="F1741" s="98">
        <v>1</v>
      </c>
      <c r="G1741" s="114">
        <v>11.7</v>
      </c>
      <c r="H1741" s="99">
        <v>11.7</v>
      </c>
    </row>
    <row r="1742" spans="2:8" ht="21">
      <c r="B1742" s="96" t="s">
        <v>1127</v>
      </c>
      <c r="C1742" s="97" t="s">
        <v>1128</v>
      </c>
      <c r="D1742" s="96" t="s">
        <v>39</v>
      </c>
      <c r="E1742" s="96" t="s">
        <v>28</v>
      </c>
      <c r="F1742" s="98">
        <v>0.28510000000000002</v>
      </c>
      <c r="G1742" s="114">
        <v>8.75</v>
      </c>
      <c r="H1742" s="99">
        <v>2.4900000000000002</v>
      </c>
    </row>
    <row r="1743" spans="2:8" ht="21">
      <c r="B1743" s="96" t="s">
        <v>1129</v>
      </c>
      <c r="C1743" s="97" t="s">
        <v>1130</v>
      </c>
      <c r="D1743" s="96" t="s">
        <v>39</v>
      </c>
      <c r="E1743" s="96" t="s">
        <v>28</v>
      </c>
      <c r="F1743" s="98">
        <v>0.1948</v>
      </c>
      <c r="G1743" s="114">
        <v>10.06</v>
      </c>
      <c r="H1743" s="99">
        <v>1.96</v>
      </c>
    </row>
    <row r="1744" spans="2:8" ht="21">
      <c r="B1744" s="96" t="s">
        <v>1131</v>
      </c>
      <c r="C1744" s="97" t="s">
        <v>1132</v>
      </c>
      <c r="D1744" s="96" t="s">
        <v>39</v>
      </c>
      <c r="E1744" s="96" t="s">
        <v>28</v>
      </c>
      <c r="F1744" s="98">
        <v>0.21460000000000001</v>
      </c>
      <c r="G1744" s="114">
        <v>7.02</v>
      </c>
      <c r="H1744" s="99">
        <v>1.51</v>
      </c>
    </row>
    <row r="1745" spans="2:8" ht="13.9" customHeight="1">
      <c r="B1745" s="96" t="s">
        <v>1133</v>
      </c>
      <c r="C1745" s="97" t="s">
        <v>1134</v>
      </c>
      <c r="D1745" s="96" t="s">
        <v>39</v>
      </c>
      <c r="E1745" s="96" t="s">
        <v>28</v>
      </c>
      <c r="F1745" s="98">
        <v>0.22700000000000001</v>
      </c>
      <c r="G1745" s="114">
        <v>26.44</v>
      </c>
      <c r="H1745" s="99">
        <v>6</v>
      </c>
    </row>
    <row r="1746" spans="2:8" ht="14.9" customHeight="1">
      <c r="B1746" s="96" t="s">
        <v>1135</v>
      </c>
      <c r="C1746" s="97" t="s">
        <v>1136</v>
      </c>
      <c r="D1746" s="96" t="s">
        <v>39</v>
      </c>
      <c r="E1746" s="96" t="s">
        <v>28</v>
      </c>
      <c r="F1746" s="98">
        <v>7.51E-2</v>
      </c>
      <c r="G1746" s="114">
        <v>6.89</v>
      </c>
      <c r="H1746" s="99">
        <v>0.52</v>
      </c>
    </row>
    <row r="1747" spans="2:8" ht="21">
      <c r="B1747" s="96" t="s">
        <v>360</v>
      </c>
      <c r="C1747" s="97" t="s">
        <v>361</v>
      </c>
      <c r="D1747" s="96" t="s">
        <v>39</v>
      </c>
      <c r="E1747" s="96" t="s">
        <v>28</v>
      </c>
      <c r="F1747" s="98">
        <v>4.5999999999999999E-3</v>
      </c>
      <c r="G1747" s="114">
        <v>13.85</v>
      </c>
      <c r="H1747" s="99">
        <v>0.06</v>
      </c>
    </row>
    <row r="1748" spans="2:8" ht="21">
      <c r="B1748" s="96" t="s">
        <v>1137</v>
      </c>
      <c r="C1748" s="97" t="s">
        <v>1138</v>
      </c>
      <c r="D1748" s="96" t="s">
        <v>39</v>
      </c>
      <c r="E1748" s="96" t="s">
        <v>28</v>
      </c>
      <c r="F1748" s="98">
        <v>4.1799999999999997E-2</v>
      </c>
      <c r="G1748" s="114">
        <v>20.63</v>
      </c>
      <c r="H1748" s="99">
        <v>0.86</v>
      </c>
    </row>
    <row r="1749" spans="2:8" ht="13.9" customHeight="1">
      <c r="B1749" s="96" t="s">
        <v>1139</v>
      </c>
      <c r="C1749" s="97" t="s">
        <v>1140</v>
      </c>
      <c r="D1749" s="96" t="s">
        <v>39</v>
      </c>
      <c r="E1749" s="96" t="s">
        <v>28</v>
      </c>
      <c r="F1749" s="98">
        <v>0.1023</v>
      </c>
      <c r="G1749" s="114">
        <v>3.04</v>
      </c>
      <c r="H1749" s="99">
        <v>0.31</v>
      </c>
    </row>
    <row r="1750" spans="2:8" ht="13.9" customHeight="1">
      <c r="B1750" s="96" t="s">
        <v>1141</v>
      </c>
      <c r="C1750" s="97" t="s">
        <v>1142</v>
      </c>
      <c r="D1750" s="96" t="s">
        <v>39</v>
      </c>
      <c r="E1750" s="96" t="s">
        <v>154</v>
      </c>
      <c r="F1750" s="98">
        <v>0.44569999999999999</v>
      </c>
      <c r="G1750" s="114">
        <v>3.56</v>
      </c>
      <c r="H1750" s="99">
        <v>1.59</v>
      </c>
    </row>
    <row r="1751" spans="2:8" ht="13.9" customHeight="1">
      <c r="B1751" s="96" t="s">
        <v>1143</v>
      </c>
      <c r="C1751" s="97" t="s">
        <v>1144</v>
      </c>
      <c r="D1751" s="96" t="s">
        <v>39</v>
      </c>
      <c r="E1751" s="96" t="s">
        <v>28</v>
      </c>
      <c r="F1751" s="98">
        <v>4.1799999999999997E-2</v>
      </c>
      <c r="G1751" s="114">
        <v>3.26</v>
      </c>
      <c r="H1751" s="99">
        <v>0.14000000000000001</v>
      </c>
    </row>
    <row r="1752" spans="2:8" ht="13.9" customHeight="1">
      <c r="B1752" s="100"/>
      <c r="C1752" s="100"/>
      <c r="D1752" s="100"/>
      <c r="E1752" s="100"/>
      <c r="F1752" s="101" t="s">
        <v>562</v>
      </c>
      <c r="G1752" s="101"/>
      <c r="H1752" s="102">
        <v>27.14</v>
      </c>
    </row>
    <row r="1753" spans="2:8" ht="13.9" customHeight="1">
      <c r="B1753" s="100"/>
      <c r="C1753" s="100"/>
      <c r="D1753" s="100"/>
      <c r="E1753" s="100"/>
      <c r="F1753" s="103" t="s">
        <v>563</v>
      </c>
      <c r="G1753" s="103"/>
      <c r="H1753" s="104">
        <v>27.09</v>
      </c>
    </row>
    <row r="1754" spans="2:8" ht="13.9" customHeight="1">
      <c r="B1754" s="100"/>
      <c r="C1754" s="100"/>
      <c r="D1754" s="100"/>
      <c r="E1754" s="100"/>
      <c r="F1754" s="103" t="s">
        <v>564</v>
      </c>
      <c r="G1754" s="103"/>
      <c r="H1754" s="104">
        <v>24.95</v>
      </c>
    </row>
    <row r="1755" spans="2:8" ht="13.9" customHeight="1">
      <c r="B1755" s="100"/>
      <c r="C1755" s="100"/>
      <c r="D1755" s="100"/>
      <c r="E1755" s="100"/>
      <c r="F1755" s="103" t="s">
        <v>565</v>
      </c>
      <c r="G1755" s="103"/>
      <c r="H1755" s="104">
        <v>2.14</v>
      </c>
    </row>
    <row r="1756" spans="2:8" ht="13.9" customHeight="1">
      <c r="B1756" s="100"/>
      <c r="C1756" s="100"/>
      <c r="D1756" s="100"/>
      <c r="E1756" s="100"/>
      <c r="F1756" s="103" t="s">
        <v>566</v>
      </c>
      <c r="G1756" s="103"/>
      <c r="H1756" s="104">
        <v>27.09</v>
      </c>
    </row>
    <row r="1757" spans="2:8" ht="13.9" customHeight="1">
      <c r="B1757" s="100"/>
      <c r="C1757" s="100"/>
      <c r="D1757" s="100"/>
      <c r="E1757" s="100"/>
      <c r="F1757" s="103" t="s">
        <v>567</v>
      </c>
      <c r="G1757" s="103"/>
      <c r="H1757" s="104">
        <v>6.8320999999999996</v>
      </c>
    </row>
    <row r="1758" spans="2:8" ht="19.399999999999999" customHeight="1">
      <c r="B1758" s="100"/>
      <c r="C1758" s="100"/>
      <c r="D1758" s="100"/>
      <c r="E1758" s="100"/>
      <c r="F1758" s="103" t="s">
        <v>568</v>
      </c>
      <c r="G1758" s="103"/>
      <c r="H1758" s="104">
        <v>33.92</v>
      </c>
    </row>
    <row r="1759" spans="2:8" ht="14.9" customHeight="1">
      <c r="B1759" s="100"/>
      <c r="C1759" s="100"/>
      <c r="D1759" s="100"/>
      <c r="E1759" s="100"/>
      <c r="F1759" s="103" t="s">
        <v>539</v>
      </c>
      <c r="G1759" s="103"/>
      <c r="H1759" s="104">
        <v>280.38150000000002</v>
      </c>
    </row>
    <row r="1760" spans="2:8" ht="13.9" customHeight="1">
      <c r="B1760" s="100"/>
      <c r="C1760" s="100"/>
      <c r="D1760" s="100"/>
      <c r="E1760" s="100"/>
      <c r="F1760" s="103" t="s">
        <v>569</v>
      </c>
      <c r="G1760" s="103"/>
      <c r="H1760" s="104">
        <v>351.07</v>
      </c>
    </row>
    <row r="1761" spans="2:8">
      <c r="B1761" s="100"/>
      <c r="C1761" s="100"/>
      <c r="D1761" s="93"/>
      <c r="E1761" s="93"/>
      <c r="F1761" s="100"/>
      <c r="G1761" s="115"/>
      <c r="H1761" s="100"/>
    </row>
    <row r="1762" spans="2:8" ht="20.149999999999999" customHeight="1">
      <c r="B1762" s="87" t="s">
        <v>1145</v>
      </c>
      <c r="C1762" s="87"/>
      <c r="D1762" s="87"/>
      <c r="E1762" s="87"/>
      <c r="F1762" s="87"/>
      <c r="G1762" s="87"/>
      <c r="H1762" s="87"/>
    </row>
    <row r="1763" spans="2:8" ht="14.15" customHeight="1">
      <c r="B1763" s="94" t="s">
        <v>549</v>
      </c>
      <c r="C1763" s="94"/>
      <c r="D1763" s="95" t="s">
        <v>11</v>
      </c>
      <c r="E1763" s="95" t="s">
        <v>550</v>
      </c>
      <c r="F1763" s="95" t="s">
        <v>551</v>
      </c>
      <c r="G1763" s="113" t="s">
        <v>552</v>
      </c>
      <c r="H1763" s="95" t="s">
        <v>553</v>
      </c>
    </row>
    <row r="1764" spans="2:8" ht="13.9" customHeight="1">
      <c r="B1764" s="96" t="s">
        <v>1146</v>
      </c>
      <c r="C1764" s="97" t="s">
        <v>1147</v>
      </c>
      <c r="D1764" s="96" t="s">
        <v>39</v>
      </c>
      <c r="E1764" s="96" t="s">
        <v>28</v>
      </c>
      <c r="F1764" s="98">
        <v>1.0999999999999999E-2</v>
      </c>
      <c r="G1764" s="114">
        <v>45.16</v>
      </c>
      <c r="H1764" s="99">
        <v>0.5</v>
      </c>
    </row>
    <row r="1765" spans="2:8" ht="14.9" customHeight="1">
      <c r="B1765" s="96" t="s">
        <v>1148</v>
      </c>
      <c r="C1765" s="97" t="s">
        <v>1149</v>
      </c>
      <c r="D1765" s="96" t="s">
        <v>39</v>
      </c>
      <c r="E1765" s="96" t="s">
        <v>28</v>
      </c>
      <c r="F1765" s="98">
        <v>1</v>
      </c>
      <c r="G1765" s="114">
        <v>0.92</v>
      </c>
      <c r="H1765" s="99">
        <v>0.92</v>
      </c>
    </row>
    <row r="1766" spans="2:8">
      <c r="B1766" s="96" t="s">
        <v>1150</v>
      </c>
      <c r="C1766" s="97" t="s">
        <v>1151</v>
      </c>
      <c r="D1766" s="96" t="s">
        <v>39</v>
      </c>
      <c r="E1766" s="96" t="s">
        <v>28</v>
      </c>
      <c r="F1766" s="98">
        <v>1.2E-2</v>
      </c>
      <c r="G1766" s="114">
        <v>39.22</v>
      </c>
      <c r="H1766" s="99">
        <v>0.47</v>
      </c>
    </row>
    <row r="1767" spans="2:8">
      <c r="B1767" s="96" t="s">
        <v>1152</v>
      </c>
      <c r="C1767" s="97" t="s">
        <v>1153</v>
      </c>
      <c r="D1767" s="96" t="s">
        <v>39</v>
      </c>
      <c r="E1767" s="96" t="s">
        <v>28</v>
      </c>
      <c r="F1767" s="98">
        <v>7.4999999999999997E-2</v>
      </c>
      <c r="G1767" s="114">
        <v>1.42</v>
      </c>
      <c r="H1767" s="99">
        <v>0.11</v>
      </c>
    </row>
    <row r="1768" spans="2:8" ht="13.9" customHeight="1">
      <c r="B1768" s="100"/>
      <c r="C1768" s="100"/>
      <c r="D1768" s="100"/>
      <c r="E1768" s="100"/>
      <c r="F1768" s="101" t="s">
        <v>556</v>
      </c>
      <c r="G1768" s="101"/>
      <c r="H1768" s="102">
        <v>2</v>
      </c>
    </row>
    <row r="1769" spans="2:8" ht="13.9" customHeight="1">
      <c r="B1769" s="94" t="s">
        <v>557</v>
      </c>
      <c r="C1769" s="94"/>
      <c r="D1769" s="95" t="s">
        <v>11</v>
      </c>
      <c r="E1769" s="95" t="s">
        <v>550</v>
      </c>
      <c r="F1769" s="95" t="s">
        <v>551</v>
      </c>
      <c r="G1769" s="113" t="s">
        <v>552</v>
      </c>
      <c r="H1769" s="95" t="s">
        <v>553</v>
      </c>
    </row>
    <row r="1770" spans="2:8" ht="13.9" customHeight="1">
      <c r="B1770" s="96" t="s">
        <v>1122</v>
      </c>
      <c r="C1770" s="97" t="s">
        <v>1123</v>
      </c>
      <c r="D1770" s="96" t="s">
        <v>39</v>
      </c>
      <c r="E1770" s="96" t="s">
        <v>40</v>
      </c>
      <c r="F1770" s="98">
        <v>0.2</v>
      </c>
      <c r="G1770" s="114">
        <v>11.49</v>
      </c>
      <c r="H1770" s="99">
        <v>2.2999999999999998</v>
      </c>
    </row>
    <row r="1771" spans="2:8" ht="13.9" customHeight="1">
      <c r="B1771" s="96" t="s">
        <v>1120</v>
      </c>
      <c r="C1771" s="97" t="s">
        <v>1121</v>
      </c>
      <c r="D1771" s="96" t="s">
        <v>39</v>
      </c>
      <c r="E1771" s="96" t="s">
        <v>40</v>
      </c>
      <c r="F1771" s="98">
        <v>0.2</v>
      </c>
      <c r="G1771" s="114">
        <v>15.41</v>
      </c>
      <c r="H1771" s="99">
        <v>3.08</v>
      </c>
    </row>
    <row r="1772" spans="2:8" ht="12" customHeight="1">
      <c r="B1772" s="100"/>
      <c r="C1772" s="100"/>
      <c r="D1772" s="100"/>
      <c r="E1772" s="100"/>
      <c r="F1772" s="101" t="s">
        <v>562</v>
      </c>
      <c r="G1772" s="101"/>
      <c r="H1772" s="102">
        <v>5.38</v>
      </c>
    </row>
    <row r="1773" spans="2:8" ht="12" customHeight="1">
      <c r="B1773" s="100"/>
      <c r="C1773" s="100"/>
      <c r="D1773" s="100"/>
      <c r="E1773" s="100"/>
      <c r="F1773" s="103" t="s">
        <v>563</v>
      </c>
      <c r="G1773" s="103"/>
      <c r="H1773" s="104">
        <v>7.35</v>
      </c>
    </row>
    <row r="1774" spans="2:8" ht="12" customHeight="1">
      <c r="B1774" s="100"/>
      <c r="C1774" s="100"/>
      <c r="D1774" s="100"/>
      <c r="E1774" s="100"/>
      <c r="F1774" s="103" t="s">
        <v>564</v>
      </c>
      <c r="G1774" s="103"/>
      <c r="H1774" s="104">
        <v>5.28</v>
      </c>
    </row>
    <row r="1775" spans="2:8" ht="12" customHeight="1">
      <c r="B1775" s="100"/>
      <c r="C1775" s="100"/>
      <c r="D1775" s="100"/>
      <c r="E1775" s="100"/>
      <c r="F1775" s="103" t="s">
        <v>565</v>
      </c>
      <c r="G1775" s="103"/>
      <c r="H1775" s="104">
        <v>2.0699999999999998</v>
      </c>
    </row>
    <row r="1776" spans="2:8" ht="12" customHeight="1">
      <c r="B1776" s="100"/>
      <c r="C1776" s="100"/>
      <c r="D1776" s="100"/>
      <c r="E1776" s="100"/>
      <c r="F1776" s="103" t="s">
        <v>566</v>
      </c>
      <c r="G1776" s="103"/>
      <c r="H1776" s="104">
        <v>7.35</v>
      </c>
    </row>
    <row r="1777" spans="2:8" ht="12" customHeight="1">
      <c r="B1777" s="100"/>
      <c r="C1777" s="100"/>
      <c r="D1777" s="100"/>
      <c r="E1777" s="100"/>
      <c r="F1777" s="103" t="s">
        <v>567</v>
      </c>
      <c r="G1777" s="103"/>
      <c r="H1777" s="104">
        <v>1.8536999999999999</v>
      </c>
    </row>
    <row r="1778" spans="2:8" ht="12" customHeight="1">
      <c r="B1778" s="100"/>
      <c r="C1778" s="100"/>
      <c r="D1778" s="100"/>
      <c r="E1778" s="100"/>
      <c r="F1778" s="103" t="s">
        <v>568</v>
      </c>
      <c r="G1778" s="103"/>
      <c r="H1778" s="104">
        <v>9.1999999999999993</v>
      </c>
    </row>
    <row r="1779" spans="2:8" ht="12" customHeight="1">
      <c r="B1779" s="100"/>
      <c r="C1779" s="100"/>
      <c r="D1779" s="100"/>
      <c r="E1779" s="100"/>
      <c r="F1779" s="103" t="s">
        <v>539</v>
      </c>
      <c r="G1779" s="103"/>
      <c r="H1779" s="104">
        <v>73.5</v>
      </c>
    </row>
    <row r="1780" spans="2:8" ht="12" customHeight="1">
      <c r="B1780" s="100"/>
      <c r="C1780" s="100"/>
      <c r="D1780" s="100"/>
      <c r="E1780" s="100"/>
      <c r="F1780" s="103" t="s">
        <v>569</v>
      </c>
      <c r="G1780" s="103"/>
      <c r="H1780" s="104">
        <v>92</v>
      </c>
    </row>
    <row r="1781" spans="2:8">
      <c r="B1781" s="100"/>
      <c r="C1781" s="100"/>
      <c r="D1781" s="93"/>
      <c r="E1781" s="93"/>
      <c r="F1781" s="100"/>
      <c r="G1781" s="115"/>
      <c r="H1781" s="100"/>
    </row>
    <row r="1782" spans="2:8" ht="20.149999999999999" customHeight="1">
      <c r="B1782" s="87" t="s">
        <v>1154</v>
      </c>
      <c r="C1782" s="87"/>
      <c r="D1782" s="87"/>
      <c r="E1782" s="87"/>
      <c r="F1782" s="87"/>
      <c r="G1782" s="87"/>
      <c r="H1782" s="87"/>
    </row>
    <row r="1783" spans="2:8" ht="13.9" customHeight="1">
      <c r="B1783" s="94" t="s">
        <v>549</v>
      </c>
      <c r="C1783" s="94"/>
      <c r="D1783" s="95" t="s">
        <v>11</v>
      </c>
      <c r="E1783" s="95" t="s">
        <v>550</v>
      </c>
      <c r="F1783" s="95" t="s">
        <v>551</v>
      </c>
      <c r="G1783" s="113" t="s">
        <v>552</v>
      </c>
      <c r="H1783" s="95" t="s">
        <v>553</v>
      </c>
    </row>
    <row r="1784" spans="2:8" ht="14.9" customHeight="1">
      <c r="B1784" s="96" t="s">
        <v>1146</v>
      </c>
      <c r="C1784" s="97" t="s">
        <v>1147</v>
      </c>
      <c r="D1784" s="96" t="s">
        <v>39</v>
      </c>
      <c r="E1784" s="96" t="s">
        <v>28</v>
      </c>
      <c r="F1784" s="98">
        <v>2.5999999999999999E-2</v>
      </c>
      <c r="G1784" s="114">
        <v>45.16</v>
      </c>
      <c r="H1784" s="99">
        <v>1.17</v>
      </c>
    </row>
    <row r="1785" spans="2:8">
      <c r="B1785" s="96" t="s">
        <v>1155</v>
      </c>
      <c r="C1785" s="97" t="s">
        <v>1156</v>
      </c>
      <c r="D1785" s="96" t="s">
        <v>39</v>
      </c>
      <c r="E1785" s="96" t="s">
        <v>28</v>
      </c>
      <c r="F1785" s="98">
        <v>1</v>
      </c>
      <c r="G1785" s="114">
        <v>7.48</v>
      </c>
      <c r="H1785" s="99">
        <v>7.48</v>
      </c>
    </row>
    <row r="1786" spans="2:8">
      <c r="B1786" s="96" t="s">
        <v>1150</v>
      </c>
      <c r="C1786" s="97" t="s">
        <v>1151</v>
      </c>
      <c r="D1786" s="96" t="s">
        <v>39</v>
      </c>
      <c r="E1786" s="96" t="s">
        <v>28</v>
      </c>
      <c r="F1786" s="98">
        <v>3.3000000000000002E-2</v>
      </c>
      <c r="G1786" s="114">
        <v>39.22</v>
      </c>
      <c r="H1786" s="99">
        <v>1.29</v>
      </c>
    </row>
    <row r="1787" spans="2:8" ht="13.9" customHeight="1">
      <c r="B1787" s="96" t="s">
        <v>1152</v>
      </c>
      <c r="C1787" s="97" t="s">
        <v>1153</v>
      </c>
      <c r="D1787" s="96" t="s">
        <v>39</v>
      </c>
      <c r="E1787" s="96" t="s">
        <v>28</v>
      </c>
      <c r="F1787" s="98">
        <v>3.5999999999999997E-2</v>
      </c>
      <c r="G1787" s="114">
        <v>1.42</v>
      </c>
      <c r="H1787" s="99">
        <v>0.05</v>
      </c>
    </row>
    <row r="1788" spans="2:8" ht="13.9" customHeight="1">
      <c r="B1788" s="100"/>
      <c r="C1788" s="100"/>
      <c r="D1788" s="100"/>
      <c r="E1788" s="100"/>
      <c r="F1788" s="101" t="s">
        <v>556</v>
      </c>
      <c r="G1788" s="101"/>
      <c r="H1788" s="102">
        <v>9.99</v>
      </c>
    </row>
    <row r="1789" spans="2:8" ht="13.9" customHeight="1">
      <c r="B1789" s="94" t="s">
        <v>557</v>
      </c>
      <c r="C1789" s="94"/>
      <c r="D1789" s="95" t="s">
        <v>11</v>
      </c>
      <c r="E1789" s="95" t="s">
        <v>550</v>
      </c>
      <c r="F1789" s="95" t="s">
        <v>551</v>
      </c>
      <c r="G1789" s="113" t="s">
        <v>552</v>
      </c>
      <c r="H1789" s="95" t="s">
        <v>553</v>
      </c>
    </row>
    <row r="1790" spans="2:8" ht="13.9" customHeight="1">
      <c r="B1790" s="96" t="s">
        <v>1122</v>
      </c>
      <c r="C1790" s="97" t="s">
        <v>1123</v>
      </c>
      <c r="D1790" s="96" t="s">
        <v>39</v>
      </c>
      <c r="E1790" s="96" t="s">
        <v>40</v>
      </c>
      <c r="F1790" s="98">
        <v>0.14399999999999999</v>
      </c>
      <c r="G1790" s="114">
        <v>11.49</v>
      </c>
      <c r="H1790" s="99">
        <v>1.65</v>
      </c>
    </row>
    <row r="1791" spans="2:8" ht="13.9" customHeight="1">
      <c r="B1791" s="96" t="s">
        <v>1120</v>
      </c>
      <c r="C1791" s="97" t="s">
        <v>1121</v>
      </c>
      <c r="D1791" s="96" t="s">
        <v>39</v>
      </c>
      <c r="E1791" s="96" t="s">
        <v>40</v>
      </c>
      <c r="F1791" s="98">
        <v>0.14399999999999999</v>
      </c>
      <c r="G1791" s="114">
        <v>15.41</v>
      </c>
      <c r="H1791" s="99">
        <v>2.2200000000000002</v>
      </c>
    </row>
    <row r="1792" spans="2:8" ht="13.9" customHeight="1">
      <c r="B1792" s="100"/>
      <c r="C1792" s="100"/>
      <c r="D1792" s="100"/>
      <c r="E1792" s="100"/>
      <c r="F1792" s="101" t="s">
        <v>562</v>
      </c>
      <c r="G1792" s="101"/>
      <c r="H1792" s="102">
        <v>3.87</v>
      </c>
    </row>
    <row r="1793" spans="2:8" ht="13.9" customHeight="1">
      <c r="B1793" s="100"/>
      <c r="C1793" s="100"/>
      <c r="D1793" s="100"/>
      <c r="E1793" s="100"/>
      <c r="F1793" s="103" t="s">
        <v>563</v>
      </c>
      <c r="G1793" s="103"/>
      <c r="H1793" s="104">
        <v>13.85</v>
      </c>
    </row>
    <row r="1794" spans="2:8" ht="13.9" customHeight="1">
      <c r="B1794" s="100"/>
      <c r="C1794" s="100"/>
      <c r="D1794" s="100"/>
      <c r="E1794" s="100"/>
      <c r="F1794" s="103" t="s">
        <v>564</v>
      </c>
      <c r="G1794" s="103"/>
      <c r="H1794" s="104">
        <v>12.35</v>
      </c>
    </row>
    <row r="1795" spans="2:8" ht="13.9" customHeight="1">
      <c r="B1795" s="100"/>
      <c r="C1795" s="100"/>
      <c r="D1795" s="100"/>
      <c r="E1795" s="100"/>
      <c r="F1795" s="103" t="s">
        <v>565</v>
      </c>
      <c r="G1795" s="103"/>
      <c r="H1795" s="104">
        <v>1.5</v>
      </c>
    </row>
    <row r="1796" spans="2:8" ht="17.5" customHeight="1">
      <c r="B1796" s="100"/>
      <c r="C1796" s="100"/>
      <c r="D1796" s="100"/>
      <c r="E1796" s="100"/>
      <c r="F1796" s="103" t="s">
        <v>566</v>
      </c>
      <c r="G1796" s="103"/>
      <c r="H1796" s="104">
        <v>13.85</v>
      </c>
    </row>
    <row r="1797" spans="2:8" ht="14.9" customHeight="1">
      <c r="B1797" s="100"/>
      <c r="C1797" s="100"/>
      <c r="D1797" s="100"/>
      <c r="E1797" s="100"/>
      <c r="F1797" s="103" t="s">
        <v>567</v>
      </c>
      <c r="G1797" s="103"/>
      <c r="H1797" s="104">
        <v>3.4929999999999999</v>
      </c>
    </row>
    <row r="1798" spans="2:8" ht="13.9" customHeight="1">
      <c r="B1798" s="100"/>
      <c r="C1798" s="100"/>
      <c r="D1798" s="100"/>
      <c r="E1798" s="100"/>
      <c r="F1798" s="103" t="s">
        <v>568</v>
      </c>
      <c r="G1798" s="103"/>
      <c r="H1798" s="104">
        <v>17.34</v>
      </c>
    </row>
    <row r="1799" spans="2:8" ht="13.9" customHeight="1">
      <c r="B1799" s="100"/>
      <c r="C1799" s="100"/>
      <c r="D1799" s="100"/>
      <c r="E1799" s="100"/>
      <c r="F1799" s="103" t="s">
        <v>539</v>
      </c>
      <c r="G1799" s="103"/>
      <c r="H1799" s="104">
        <v>55.4</v>
      </c>
    </row>
    <row r="1800" spans="2:8" ht="13.9" customHeight="1">
      <c r="B1800" s="100"/>
      <c r="C1800" s="100"/>
      <c r="D1800" s="100"/>
      <c r="E1800" s="100"/>
      <c r="F1800" s="103" t="s">
        <v>569</v>
      </c>
      <c r="G1800" s="103"/>
      <c r="H1800" s="104">
        <v>69.36</v>
      </c>
    </row>
    <row r="1801" spans="2:8">
      <c r="B1801" s="100"/>
      <c r="C1801" s="100"/>
      <c r="D1801" s="93"/>
      <c r="E1801" s="93"/>
      <c r="F1801" s="100"/>
      <c r="G1801" s="115"/>
      <c r="H1801" s="100"/>
    </row>
    <row r="1802" spans="2:8" ht="13.9" customHeight="1">
      <c r="B1802" s="87" t="s">
        <v>1157</v>
      </c>
      <c r="C1802" s="87"/>
      <c r="D1802" s="87"/>
      <c r="E1802" s="87"/>
      <c r="F1802" s="87"/>
      <c r="G1802" s="87"/>
      <c r="H1802" s="87"/>
    </row>
    <row r="1803" spans="2:8" ht="14.9" customHeight="1">
      <c r="B1803" s="94" t="s">
        <v>549</v>
      </c>
      <c r="C1803" s="94"/>
      <c r="D1803" s="95" t="s">
        <v>11</v>
      </c>
      <c r="E1803" s="95" t="s">
        <v>550</v>
      </c>
      <c r="F1803" s="95" t="s">
        <v>551</v>
      </c>
      <c r="G1803" s="113" t="s">
        <v>552</v>
      </c>
      <c r="H1803" s="95" t="s">
        <v>553</v>
      </c>
    </row>
    <row r="1804" spans="2:8">
      <c r="B1804" s="96" t="s">
        <v>1146</v>
      </c>
      <c r="C1804" s="97" t="s">
        <v>1147</v>
      </c>
      <c r="D1804" s="96" t="s">
        <v>39</v>
      </c>
      <c r="E1804" s="96" t="s">
        <v>28</v>
      </c>
      <c r="F1804" s="98">
        <v>6.0000000000000001E-3</v>
      </c>
      <c r="G1804" s="114">
        <v>45.16</v>
      </c>
      <c r="H1804" s="99">
        <v>0.27</v>
      </c>
    </row>
    <row r="1805" spans="2:8">
      <c r="B1805" s="96" t="s">
        <v>1158</v>
      </c>
      <c r="C1805" s="97" t="s">
        <v>1159</v>
      </c>
      <c r="D1805" s="96" t="s">
        <v>39</v>
      </c>
      <c r="E1805" s="96" t="s">
        <v>28</v>
      </c>
      <c r="F1805" s="98">
        <v>1</v>
      </c>
      <c r="G1805" s="114">
        <v>0.39</v>
      </c>
      <c r="H1805" s="99">
        <v>0.39</v>
      </c>
    </row>
    <row r="1806" spans="2:8" ht="13.9" customHeight="1">
      <c r="B1806" s="96" t="s">
        <v>1150</v>
      </c>
      <c r="C1806" s="97" t="s">
        <v>1151</v>
      </c>
      <c r="D1806" s="96" t="s">
        <v>39</v>
      </c>
      <c r="E1806" s="96" t="s">
        <v>28</v>
      </c>
      <c r="F1806" s="98">
        <v>6.0000000000000001E-3</v>
      </c>
      <c r="G1806" s="114">
        <v>39.22</v>
      </c>
      <c r="H1806" s="99">
        <v>0.24</v>
      </c>
    </row>
    <row r="1807" spans="2:8" ht="13.9" customHeight="1">
      <c r="B1807" s="96" t="s">
        <v>1152</v>
      </c>
      <c r="C1807" s="97" t="s">
        <v>1153</v>
      </c>
      <c r="D1807" s="96" t="s">
        <v>39</v>
      </c>
      <c r="E1807" s="96" t="s">
        <v>28</v>
      </c>
      <c r="F1807" s="98">
        <v>4.2999999999999997E-2</v>
      </c>
      <c r="G1807" s="114">
        <v>1.42</v>
      </c>
      <c r="H1807" s="99">
        <v>0.06</v>
      </c>
    </row>
    <row r="1808" spans="2:8" ht="13.9" customHeight="1">
      <c r="B1808" s="100"/>
      <c r="C1808" s="100"/>
      <c r="D1808" s="100"/>
      <c r="E1808" s="100"/>
      <c r="F1808" s="101" t="s">
        <v>556</v>
      </c>
      <c r="G1808" s="101"/>
      <c r="H1808" s="102">
        <v>0.96</v>
      </c>
    </row>
    <row r="1809" spans="2:8" ht="13.9" customHeight="1">
      <c r="B1809" s="94" t="s">
        <v>557</v>
      </c>
      <c r="C1809" s="94"/>
      <c r="D1809" s="95" t="s">
        <v>11</v>
      </c>
      <c r="E1809" s="95" t="s">
        <v>550</v>
      </c>
      <c r="F1809" s="95" t="s">
        <v>551</v>
      </c>
      <c r="G1809" s="113" t="s">
        <v>552</v>
      </c>
      <c r="H1809" s="95" t="s">
        <v>553</v>
      </c>
    </row>
    <row r="1810" spans="2:8" ht="13.9" customHeight="1">
      <c r="B1810" s="96" t="s">
        <v>1122</v>
      </c>
      <c r="C1810" s="97" t="s">
        <v>1123</v>
      </c>
      <c r="D1810" s="96" t="s">
        <v>39</v>
      </c>
      <c r="E1810" s="96" t="s">
        <v>40</v>
      </c>
      <c r="F1810" s="98">
        <v>0.129</v>
      </c>
      <c r="G1810" s="114">
        <v>11.49</v>
      </c>
      <c r="H1810" s="99">
        <v>1.48</v>
      </c>
    </row>
    <row r="1811" spans="2:8" ht="13.9" customHeight="1">
      <c r="B1811" s="96" t="s">
        <v>1120</v>
      </c>
      <c r="C1811" s="97" t="s">
        <v>1121</v>
      </c>
      <c r="D1811" s="96" t="s">
        <v>39</v>
      </c>
      <c r="E1811" s="96" t="s">
        <v>40</v>
      </c>
      <c r="F1811" s="98">
        <v>0.129</v>
      </c>
      <c r="G1811" s="114">
        <v>15.41</v>
      </c>
      <c r="H1811" s="99">
        <v>1.99</v>
      </c>
    </row>
    <row r="1812" spans="2:8" ht="13.9" customHeight="1">
      <c r="B1812" s="100"/>
      <c r="C1812" s="100"/>
      <c r="D1812" s="100"/>
      <c r="E1812" s="100"/>
      <c r="F1812" s="101" t="s">
        <v>562</v>
      </c>
      <c r="G1812" s="101"/>
      <c r="H1812" s="102">
        <v>3.47</v>
      </c>
    </row>
    <row r="1813" spans="2:8" ht="13.9" customHeight="1">
      <c r="B1813" s="100"/>
      <c r="C1813" s="100"/>
      <c r="D1813" s="100"/>
      <c r="E1813" s="100"/>
      <c r="F1813" s="103" t="s">
        <v>563</v>
      </c>
      <c r="G1813" s="103"/>
      <c r="H1813" s="104">
        <v>4.41</v>
      </c>
    </row>
    <row r="1814" spans="2:8" ht="13.9" customHeight="1">
      <c r="B1814" s="100"/>
      <c r="C1814" s="100"/>
      <c r="D1814" s="100"/>
      <c r="E1814" s="100"/>
      <c r="F1814" s="103" t="s">
        <v>564</v>
      </c>
      <c r="G1814" s="103"/>
      <c r="H1814" s="104">
        <v>3.08</v>
      </c>
    </row>
    <row r="1815" spans="2:8" ht="19.399999999999999" customHeight="1">
      <c r="B1815" s="100"/>
      <c r="C1815" s="100"/>
      <c r="D1815" s="100"/>
      <c r="E1815" s="100"/>
      <c r="F1815" s="103" t="s">
        <v>565</v>
      </c>
      <c r="G1815" s="103"/>
      <c r="H1815" s="104">
        <v>1.33</v>
      </c>
    </row>
    <row r="1816" spans="2:8" ht="14.9" customHeight="1">
      <c r="B1816" s="100"/>
      <c r="C1816" s="100"/>
      <c r="D1816" s="100"/>
      <c r="E1816" s="100"/>
      <c r="F1816" s="103" t="s">
        <v>566</v>
      </c>
      <c r="G1816" s="103"/>
      <c r="H1816" s="104">
        <v>4.41</v>
      </c>
    </row>
    <row r="1817" spans="2:8" ht="13.9" customHeight="1">
      <c r="B1817" s="100"/>
      <c r="C1817" s="100"/>
      <c r="D1817" s="100"/>
      <c r="E1817" s="100"/>
      <c r="F1817" s="103" t="s">
        <v>567</v>
      </c>
      <c r="G1817" s="103"/>
      <c r="H1817" s="104">
        <v>1.1122000000000001</v>
      </c>
    </row>
    <row r="1818" spans="2:8" ht="13.9" customHeight="1">
      <c r="B1818" s="100"/>
      <c r="C1818" s="100"/>
      <c r="D1818" s="100"/>
      <c r="E1818" s="100"/>
      <c r="F1818" s="103" t="s">
        <v>568</v>
      </c>
      <c r="G1818" s="103"/>
      <c r="H1818" s="104">
        <v>5.52</v>
      </c>
    </row>
    <row r="1819" spans="2:8" ht="13.9" customHeight="1">
      <c r="B1819" s="100"/>
      <c r="C1819" s="100"/>
      <c r="D1819" s="100"/>
      <c r="E1819" s="100"/>
      <c r="F1819" s="103" t="s">
        <v>539</v>
      </c>
      <c r="G1819" s="103"/>
      <c r="H1819" s="104">
        <v>35.28</v>
      </c>
    </row>
    <row r="1820" spans="2:8" ht="13.9" customHeight="1">
      <c r="B1820" s="100"/>
      <c r="C1820" s="100"/>
      <c r="D1820" s="100"/>
      <c r="E1820" s="100"/>
      <c r="F1820" s="103" t="s">
        <v>569</v>
      </c>
      <c r="G1820" s="103"/>
      <c r="H1820" s="104">
        <v>44.16</v>
      </c>
    </row>
    <row r="1821" spans="2:8" ht="13.9" customHeight="1">
      <c r="B1821" s="100"/>
      <c r="C1821" s="100"/>
      <c r="D1821" s="93"/>
      <c r="E1821" s="93"/>
      <c r="F1821" s="100"/>
      <c r="G1821" s="115"/>
      <c r="H1821" s="100"/>
    </row>
    <row r="1822" spans="2:8" ht="21.5" customHeight="1">
      <c r="B1822" s="87" t="s">
        <v>1160</v>
      </c>
      <c r="C1822" s="87"/>
      <c r="D1822" s="87"/>
      <c r="E1822" s="87"/>
      <c r="F1822" s="87"/>
      <c r="G1822" s="87"/>
      <c r="H1822" s="87"/>
    </row>
    <row r="1823" spans="2:8" ht="14.15" customHeight="1">
      <c r="B1823" s="94" t="s">
        <v>549</v>
      </c>
      <c r="C1823" s="94"/>
      <c r="D1823" s="95" t="s">
        <v>11</v>
      </c>
      <c r="E1823" s="95" t="s">
        <v>550</v>
      </c>
      <c r="F1823" s="95" t="s">
        <v>551</v>
      </c>
      <c r="G1823" s="113" t="s">
        <v>552</v>
      </c>
      <c r="H1823" s="95" t="s">
        <v>553</v>
      </c>
    </row>
    <row r="1824" spans="2:8">
      <c r="B1824" s="96" t="s">
        <v>1146</v>
      </c>
      <c r="C1824" s="97" t="s">
        <v>1147</v>
      </c>
      <c r="D1824" s="96" t="s">
        <v>39</v>
      </c>
      <c r="E1824" s="96" t="s">
        <v>28</v>
      </c>
      <c r="F1824" s="98">
        <v>7.0000000000000001E-3</v>
      </c>
      <c r="G1824" s="114">
        <v>45.16</v>
      </c>
      <c r="H1824" s="99">
        <v>0.32</v>
      </c>
    </row>
    <row r="1825" spans="2:8" ht="13.9" customHeight="1">
      <c r="B1825" s="96" t="s">
        <v>1161</v>
      </c>
      <c r="C1825" s="97" t="s">
        <v>1162</v>
      </c>
      <c r="D1825" s="96" t="s">
        <v>39</v>
      </c>
      <c r="E1825" s="96" t="s">
        <v>28</v>
      </c>
      <c r="F1825" s="98">
        <v>1</v>
      </c>
      <c r="G1825" s="114">
        <v>0.54</v>
      </c>
      <c r="H1825" s="99">
        <v>0.54</v>
      </c>
    </row>
    <row r="1826" spans="2:8" ht="13.9" customHeight="1">
      <c r="B1826" s="96" t="s">
        <v>1150</v>
      </c>
      <c r="C1826" s="97" t="s">
        <v>1151</v>
      </c>
      <c r="D1826" s="96" t="s">
        <v>39</v>
      </c>
      <c r="E1826" s="96" t="s">
        <v>28</v>
      </c>
      <c r="F1826" s="98">
        <v>8.0000000000000002E-3</v>
      </c>
      <c r="G1826" s="114">
        <v>39.22</v>
      </c>
      <c r="H1826" s="99">
        <v>0.31</v>
      </c>
    </row>
    <row r="1827" spans="2:8" ht="13.9" customHeight="1">
      <c r="B1827" s="96" t="s">
        <v>1152</v>
      </c>
      <c r="C1827" s="97" t="s">
        <v>1153</v>
      </c>
      <c r="D1827" s="96" t="s">
        <v>39</v>
      </c>
      <c r="E1827" s="96" t="s">
        <v>28</v>
      </c>
      <c r="F1827" s="98">
        <v>0.05</v>
      </c>
      <c r="G1827" s="114">
        <v>1.42</v>
      </c>
      <c r="H1827" s="99">
        <v>7.0000000000000007E-2</v>
      </c>
    </row>
    <row r="1828" spans="2:8" ht="13.9" customHeight="1">
      <c r="B1828" s="100"/>
      <c r="C1828" s="100"/>
      <c r="D1828" s="100"/>
      <c r="E1828" s="100"/>
      <c r="F1828" s="101" t="s">
        <v>556</v>
      </c>
      <c r="G1828" s="101"/>
      <c r="H1828" s="102">
        <v>1.24</v>
      </c>
    </row>
    <row r="1829" spans="2:8" ht="13.9" customHeight="1">
      <c r="B1829" s="94" t="s">
        <v>557</v>
      </c>
      <c r="C1829" s="94"/>
      <c r="D1829" s="95" t="s">
        <v>11</v>
      </c>
      <c r="E1829" s="95" t="s">
        <v>550</v>
      </c>
      <c r="F1829" s="95" t="s">
        <v>551</v>
      </c>
      <c r="G1829" s="113" t="s">
        <v>552</v>
      </c>
      <c r="H1829" s="95" t="s">
        <v>553</v>
      </c>
    </row>
    <row r="1830" spans="2:8" ht="13.9" customHeight="1">
      <c r="B1830" s="96" t="s">
        <v>1122</v>
      </c>
      <c r="C1830" s="97" t="s">
        <v>1123</v>
      </c>
      <c r="D1830" s="96" t="s">
        <v>39</v>
      </c>
      <c r="E1830" s="96" t="s">
        <v>40</v>
      </c>
      <c r="F1830" s="98">
        <v>0.15</v>
      </c>
      <c r="G1830" s="114">
        <v>11.49</v>
      </c>
      <c r="H1830" s="99">
        <v>1.72</v>
      </c>
    </row>
    <row r="1831" spans="2:8" ht="13.9" customHeight="1">
      <c r="B1831" s="96" t="s">
        <v>1120</v>
      </c>
      <c r="C1831" s="97" t="s">
        <v>1121</v>
      </c>
      <c r="D1831" s="96" t="s">
        <v>39</v>
      </c>
      <c r="E1831" s="96" t="s">
        <v>40</v>
      </c>
      <c r="F1831" s="98">
        <v>0.15</v>
      </c>
      <c r="G1831" s="114">
        <v>15.41</v>
      </c>
      <c r="H1831" s="99">
        <v>2.31</v>
      </c>
    </row>
    <row r="1832" spans="2:8" ht="13.9" customHeight="1">
      <c r="B1832" s="100"/>
      <c r="C1832" s="100"/>
      <c r="D1832" s="100"/>
      <c r="E1832" s="100"/>
      <c r="F1832" s="101" t="s">
        <v>562</v>
      </c>
      <c r="G1832" s="101"/>
      <c r="H1832" s="102">
        <v>4.03</v>
      </c>
    </row>
    <row r="1833" spans="2:8" ht="13.9" customHeight="1">
      <c r="B1833" s="100"/>
      <c r="C1833" s="100"/>
      <c r="D1833" s="100"/>
      <c r="E1833" s="100"/>
      <c r="F1833" s="103" t="s">
        <v>563</v>
      </c>
      <c r="G1833" s="103"/>
      <c r="H1833" s="104">
        <v>5.26</v>
      </c>
    </row>
    <row r="1834" spans="2:8" ht="12.75" customHeight="1">
      <c r="B1834" s="100"/>
      <c r="C1834" s="100"/>
      <c r="D1834" s="100"/>
      <c r="E1834" s="100"/>
      <c r="F1834" s="103" t="s">
        <v>564</v>
      </c>
      <c r="G1834" s="103"/>
      <c r="H1834" s="104">
        <v>3.7</v>
      </c>
    </row>
    <row r="1835" spans="2:8" ht="14.9" customHeight="1">
      <c r="B1835" s="100"/>
      <c r="C1835" s="100"/>
      <c r="D1835" s="100"/>
      <c r="E1835" s="100"/>
      <c r="F1835" s="103" t="s">
        <v>565</v>
      </c>
      <c r="G1835" s="103"/>
      <c r="H1835" s="104">
        <v>1.56</v>
      </c>
    </row>
    <row r="1836" spans="2:8" ht="13.9" customHeight="1">
      <c r="B1836" s="100"/>
      <c r="C1836" s="100"/>
      <c r="D1836" s="100"/>
      <c r="E1836" s="100"/>
      <c r="F1836" s="103" t="s">
        <v>566</v>
      </c>
      <c r="G1836" s="103"/>
      <c r="H1836" s="104">
        <v>5.26</v>
      </c>
    </row>
    <row r="1837" spans="2:8" ht="13.9" customHeight="1">
      <c r="B1837" s="100"/>
      <c r="C1837" s="100"/>
      <c r="D1837" s="100"/>
      <c r="E1837" s="100"/>
      <c r="F1837" s="103" t="s">
        <v>567</v>
      </c>
      <c r="G1837" s="103"/>
      <c r="H1837" s="104">
        <v>1.3266</v>
      </c>
    </row>
    <row r="1838" spans="2:8" ht="13.9" customHeight="1">
      <c r="B1838" s="100"/>
      <c r="C1838" s="100"/>
      <c r="D1838" s="100"/>
      <c r="E1838" s="100"/>
      <c r="F1838" s="103" t="s">
        <v>568</v>
      </c>
      <c r="G1838" s="103"/>
      <c r="H1838" s="104">
        <v>6.59</v>
      </c>
    </row>
    <row r="1839" spans="2:8" ht="13.9" customHeight="1">
      <c r="B1839" s="100"/>
      <c r="C1839" s="100"/>
      <c r="D1839" s="100"/>
      <c r="E1839" s="100"/>
      <c r="F1839" s="103" t="s">
        <v>539</v>
      </c>
      <c r="G1839" s="103"/>
      <c r="H1839" s="104">
        <v>126.24</v>
      </c>
    </row>
    <row r="1840" spans="2:8" ht="13.9" customHeight="1">
      <c r="B1840" s="100"/>
      <c r="C1840" s="100"/>
      <c r="D1840" s="100"/>
      <c r="E1840" s="100"/>
      <c r="F1840" s="103" t="s">
        <v>569</v>
      </c>
      <c r="G1840" s="103"/>
      <c r="H1840" s="104">
        <v>158.16</v>
      </c>
    </row>
    <row r="1841" spans="2:8" ht="14.9" customHeight="1">
      <c r="B1841" s="100"/>
      <c r="C1841" s="100"/>
      <c r="D1841" s="93"/>
      <c r="E1841" s="93"/>
      <c r="F1841" s="100"/>
      <c r="G1841" s="115"/>
      <c r="H1841" s="100"/>
    </row>
    <row r="1842" spans="2:8" ht="20.149999999999999" customHeight="1">
      <c r="B1842" s="87" t="s">
        <v>1163</v>
      </c>
      <c r="C1842" s="87"/>
      <c r="D1842" s="87"/>
      <c r="E1842" s="87"/>
      <c r="F1842" s="87"/>
      <c r="G1842" s="87"/>
      <c r="H1842" s="87"/>
    </row>
    <row r="1843" spans="2:8" ht="14.15" customHeight="1">
      <c r="B1843" s="94" t="s">
        <v>549</v>
      </c>
      <c r="C1843" s="94"/>
      <c r="D1843" s="95" t="s">
        <v>11</v>
      </c>
      <c r="E1843" s="95" t="s">
        <v>550</v>
      </c>
      <c r="F1843" s="95" t="s">
        <v>551</v>
      </c>
      <c r="G1843" s="113" t="s">
        <v>552</v>
      </c>
      <c r="H1843" s="95" t="s">
        <v>553</v>
      </c>
    </row>
    <row r="1844" spans="2:8" ht="13.9" customHeight="1">
      <c r="B1844" s="96" t="s">
        <v>1164</v>
      </c>
      <c r="C1844" s="97" t="s">
        <v>1165</v>
      </c>
      <c r="D1844" s="96" t="s">
        <v>39</v>
      </c>
      <c r="E1844" s="96" t="s">
        <v>28</v>
      </c>
      <c r="F1844" s="98">
        <v>1</v>
      </c>
      <c r="G1844" s="114">
        <v>4.1500000000000004</v>
      </c>
      <c r="H1844" s="99">
        <v>4.1500000000000004</v>
      </c>
    </row>
    <row r="1845" spans="2:8" ht="13.9" customHeight="1">
      <c r="B1845" s="96" t="s">
        <v>1166</v>
      </c>
      <c r="C1845" s="97" t="s">
        <v>1167</v>
      </c>
      <c r="D1845" s="96" t="s">
        <v>39</v>
      </c>
      <c r="E1845" s="96" t="s">
        <v>28</v>
      </c>
      <c r="F1845" s="98">
        <v>7.0999999999999994E-2</v>
      </c>
      <c r="G1845" s="114">
        <v>14.33</v>
      </c>
      <c r="H1845" s="99">
        <v>1.02</v>
      </c>
    </row>
    <row r="1846" spans="2:8" ht="13.9" customHeight="1">
      <c r="B1846" s="96" t="s">
        <v>1150</v>
      </c>
      <c r="C1846" s="97" t="s">
        <v>1151</v>
      </c>
      <c r="D1846" s="96" t="s">
        <v>39</v>
      </c>
      <c r="E1846" s="96" t="s">
        <v>28</v>
      </c>
      <c r="F1846" s="98">
        <v>1.7999999999999999E-2</v>
      </c>
      <c r="G1846" s="114">
        <v>39.22</v>
      </c>
      <c r="H1846" s="99">
        <v>0.71</v>
      </c>
    </row>
    <row r="1847" spans="2:8" ht="13.9" customHeight="1">
      <c r="B1847" s="96" t="s">
        <v>1152</v>
      </c>
      <c r="C1847" s="97" t="s">
        <v>1153</v>
      </c>
      <c r="D1847" s="96" t="s">
        <v>39</v>
      </c>
      <c r="E1847" s="96" t="s">
        <v>28</v>
      </c>
      <c r="F1847" s="98">
        <v>1.7000000000000001E-2</v>
      </c>
      <c r="G1847" s="114">
        <v>1.42</v>
      </c>
      <c r="H1847" s="99">
        <v>0.02</v>
      </c>
    </row>
    <row r="1848" spans="2:8" ht="13.9" customHeight="1">
      <c r="B1848" s="100"/>
      <c r="C1848" s="100"/>
      <c r="D1848" s="100"/>
      <c r="E1848" s="100"/>
      <c r="F1848" s="101" t="s">
        <v>556</v>
      </c>
      <c r="G1848" s="101"/>
      <c r="H1848" s="102">
        <v>5.9</v>
      </c>
    </row>
    <row r="1849" spans="2:8" ht="13.9" customHeight="1">
      <c r="B1849" s="94" t="s">
        <v>557</v>
      </c>
      <c r="C1849" s="94"/>
      <c r="D1849" s="95" t="s">
        <v>11</v>
      </c>
      <c r="E1849" s="95" t="s">
        <v>550</v>
      </c>
      <c r="F1849" s="95" t="s">
        <v>551</v>
      </c>
      <c r="G1849" s="113" t="s">
        <v>552</v>
      </c>
      <c r="H1849" s="95" t="s">
        <v>553</v>
      </c>
    </row>
    <row r="1850" spans="2:8" ht="13.9" customHeight="1">
      <c r="B1850" s="96" t="s">
        <v>1122</v>
      </c>
      <c r="C1850" s="97" t="s">
        <v>1123</v>
      </c>
      <c r="D1850" s="96" t="s">
        <v>39</v>
      </c>
      <c r="E1850" s="96" t="s">
        <v>40</v>
      </c>
      <c r="F1850" s="98">
        <v>0.17100000000000001</v>
      </c>
      <c r="G1850" s="114">
        <v>11.49</v>
      </c>
      <c r="H1850" s="99">
        <v>1.96</v>
      </c>
    </row>
    <row r="1851" spans="2:8" ht="13.9" customHeight="1">
      <c r="B1851" s="96" t="s">
        <v>1120</v>
      </c>
      <c r="C1851" s="97" t="s">
        <v>1121</v>
      </c>
      <c r="D1851" s="96" t="s">
        <v>39</v>
      </c>
      <c r="E1851" s="96" t="s">
        <v>40</v>
      </c>
      <c r="F1851" s="98">
        <v>0.17100000000000001</v>
      </c>
      <c r="G1851" s="114">
        <v>15.41</v>
      </c>
      <c r="H1851" s="99">
        <v>2.64</v>
      </c>
    </row>
    <row r="1852" spans="2:8" ht="13.9" customHeight="1">
      <c r="B1852" s="100"/>
      <c r="C1852" s="100"/>
      <c r="D1852" s="100"/>
      <c r="E1852" s="100"/>
      <c r="F1852" s="101" t="s">
        <v>562</v>
      </c>
      <c r="G1852" s="101"/>
      <c r="H1852" s="102">
        <v>4.5999999999999996</v>
      </c>
    </row>
    <row r="1853" spans="2:8" ht="12.75" customHeight="1">
      <c r="B1853" s="100"/>
      <c r="C1853" s="100"/>
      <c r="D1853" s="100"/>
      <c r="E1853" s="100"/>
      <c r="F1853" s="103" t="s">
        <v>563</v>
      </c>
      <c r="G1853" s="103"/>
      <c r="H1853" s="104">
        <v>10.47</v>
      </c>
    </row>
    <row r="1854" spans="2:8" ht="14.9" customHeight="1">
      <c r="B1854" s="100"/>
      <c r="C1854" s="100"/>
      <c r="D1854" s="100"/>
      <c r="E1854" s="100"/>
      <c r="F1854" s="103" t="s">
        <v>564</v>
      </c>
      <c r="G1854" s="103"/>
      <c r="H1854" s="104">
        <v>8.7100000000000009</v>
      </c>
    </row>
    <row r="1855" spans="2:8" ht="13.9" customHeight="1">
      <c r="B1855" s="100"/>
      <c r="C1855" s="100"/>
      <c r="D1855" s="100"/>
      <c r="E1855" s="100"/>
      <c r="F1855" s="103" t="s">
        <v>565</v>
      </c>
      <c r="G1855" s="103"/>
      <c r="H1855" s="104">
        <v>1.76</v>
      </c>
    </row>
    <row r="1856" spans="2:8" ht="13.9" customHeight="1">
      <c r="B1856" s="100"/>
      <c r="C1856" s="100"/>
      <c r="D1856" s="100"/>
      <c r="E1856" s="100"/>
      <c r="F1856" s="103" t="s">
        <v>566</v>
      </c>
      <c r="G1856" s="103"/>
      <c r="H1856" s="104">
        <v>10.47</v>
      </c>
    </row>
    <row r="1857" spans="2:8" ht="13.9" customHeight="1">
      <c r="B1857" s="100"/>
      <c r="C1857" s="100"/>
      <c r="D1857" s="100"/>
      <c r="E1857" s="100"/>
      <c r="F1857" s="103" t="s">
        <v>567</v>
      </c>
      <c r="G1857" s="103"/>
      <c r="H1857" s="104">
        <v>2.6404999999999998</v>
      </c>
    </row>
    <row r="1858" spans="2:8" ht="14.9" customHeight="1">
      <c r="B1858" s="100"/>
      <c r="C1858" s="100"/>
      <c r="D1858" s="100"/>
      <c r="E1858" s="100"/>
      <c r="F1858" s="103" t="s">
        <v>568</v>
      </c>
      <c r="G1858" s="103"/>
      <c r="H1858" s="104">
        <v>13.11</v>
      </c>
    </row>
    <row r="1859" spans="2:8" ht="13.9" customHeight="1">
      <c r="B1859" s="100"/>
      <c r="C1859" s="100"/>
      <c r="D1859" s="100"/>
      <c r="E1859" s="100"/>
      <c r="F1859" s="103" t="s">
        <v>539</v>
      </c>
      <c r="G1859" s="103"/>
      <c r="H1859" s="104">
        <v>31.41</v>
      </c>
    </row>
    <row r="1860" spans="2:8" ht="13.9" customHeight="1">
      <c r="B1860" s="100"/>
      <c r="C1860" s="100"/>
      <c r="D1860" s="100"/>
      <c r="E1860" s="100"/>
      <c r="F1860" s="103" t="s">
        <v>569</v>
      </c>
      <c r="G1860" s="103"/>
      <c r="H1860" s="104">
        <v>39.33</v>
      </c>
    </row>
    <row r="1861" spans="2:8" ht="13.9" customHeight="1">
      <c r="B1861" s="100"/>
      <c r="C1861" s="100"/>
      <c r="D1861" s="93"/>
      <c r="E1861" s="93"/>
      <c r="F1861" s="100"/>
      <c r="G1861" s="115"/>
      <c r="H1861" s="100"/>
    </row>
    <row r="1862" spans="2:8" ht="13.9" customHeight="1">
      <c r="B1862" s="87" t="s">
        <v>1168</v>
      </c>
      <c r="C1862" s="87"/>
      <c r="D1862" s="87"/>
      <c r="E1862" s="87"/>
      <c r="F1862" s="87"/>
      <c r="G1862" s="87"/>
      <c r="H1862" s="87"/>
    </row>
    <row r="1863" spans="2:8" ht="13.9" customHeight="1">
      <c r="B1863" s="94" t="s">
        <v>549</v>
      </c>
      <c r="C1863" s="94"/>
      <c r="D1863" s="95" t="s">
        <v>11</v>
      </c>
      <c r="E1863" s="95" t="s">
        <v>550</v>
      </c>
      <c r="F1863" s="95" t="s">
        <v>551</v>
      </c>
      <c r="G1863" s="113" t="s">
        <v>552</v>
      </c>
      <c r="H1863" s="95" t="s">
        <v>553</v>
      </c>
    </row>
    <row r="1864" spans="2:8" ht="13.9" customHeight="1">
      <c r="B1864" s="96" t="s">
        <v>1146</v>
      </c>
      <c r="C1864" s="97" t="s">
        <v>1147</v>
      </c>
      <c r="D1864" s="96" t="s">
        <v>39</v>
      </c>
      <c r="E1864" s="96" t="s">
        <v>28</v>
      </c>
      <c r="F1864" s="98">
        <v>7.0000000000000001E-3</v>
      </c>
      <c r="G1864" s="114">
        <v>45.16</v>
      </c>
      <c r="H1864" s="99">
        <v>0.32</v>
      </c>
    </row>
    <row r="1865" spans="2:8" ht="13.9" customHeight="1">
      <c r="B1865" s="96" t="s">
        <v>1169</v>
      </c>
      <c r="C1865" s="97" t="s">
        <v>1170</v>
      </c>
      <c r="D1865" s="96" t="s">
        <v>39</v>
      </c>
      <c r="E1865" s="96" t="s">
        <v>28</v>
      </c>
      <c r="F1865" s="98">
        <v>1</v>
      </c>
      <c r="G1865" s="114">
        <v>0.57999999999999996</v>
      </c>
      <c r="H1865" s="99">
        <v>0.57999999999999996</v>
      </c>
    </row>
    <row r="1866" spans="2:8" ht="13.9" customHeight="1">
      <c r="B1866" s="96" t="s">
        <v>1150</v>
      </c>
      <c r="C1866" s="97" t="s">
        <v>1151</v>
      </c>
      <c r="D1866" s="96" t="s">
        <v>39</v>
      </c>
      <c r="E1866" s="96" t="s">
        <v>28</v>
      </c>
      <c r="F1866" s="98">
        <v>8.0000000000000002E-3</v>
      </c>
      <c r="G1866" s="114">
        <v>39.22</v>
      </c>
      <c r="H1866" s="99">
        <v>0.31</v>
      </c>
    </row>
    <row r="1867" spans="2:8" ht="13.9" customHeight="1">
      <c r="B1867" s="96" t="s">
        <v>1152</v>
      </c>
      <c r="C1867" s="97" t="s">
        <v>1153</v>
      </c>
      <c r="D1867" s="96" t="s">
        <v>39</v>
      </c>
      <c r="E1867" s="96" t="s">
        <v>28</v>
      </c>
      <c r="F1867" s="98">
        <v>0.03</v>
      </c>
      <c r="G1867" s="114">
        <v>1.42</v>
      </c>
      <c r="H1867" s="99">
        <v>0.04</v>
      </c>
    </row>
    <row r="1868" spans="2:8" ht="13.9" customHeight="1">
      <c r="B1868" s="100"/>
      <c r="C1868" s="100"/>
      <c r="D1868" s="100"/>
      <c r="E1868" s="100"/>
      <c r="F1868" s="101" t="s">
        <v>556</v>
      </c>
      <c r="G1868" s="101"/>
      <c r="H1868" s="102">
        <v>1.25</v>
      </c>
    </row>
    <row r="1869" spans="2:8" ht="14.15" customHeight="1">
      <c r="B1869" s="94" t="s">
        <v>557</v>
      </c>
      <c r="C1869" s="94"/>
      <c r="D1869" s="95" t="s">
        <v>11</v>
      </c>
      <c r="E1869" s="95" t="s">
        <v>550</v>
      </c>
      <c r="F1869" s="95" t="s">
        <v>551</v>
      </c>
      <c r="G1869" s="113" t="s">
        <v>552</v>
      </c>
      <c r="H1869" s="95" t="s">
        <v>553</v>
      </c>
    </row>
    <row r="1870" spans="2:8" ht="19.399999999999999" customHeight="1">
      <c r="B1870" s="96" t="s">
        <v>1122</v>
      </c>
      <c r="C1870" s="97" t="s">
        <v>1123</v>
      </c>
      <c r="D1870" s="96" t="s">
        <v>39</v>
      </c>
      <c r="E1870" s="96" t="s">
        <v>40</v>
      </c>
      <c r="F1870" s="98">
        <v>0.06</v>
      </c>
      <c r="G1870" s="114">
        <v>11.49</v>
      </c>
      <c r="H1870" s="99">
        <v>0.69</v>
      </c>
    </row>
    <row r="1871" spans="2:8" ht="14.9" customHeight="1">
      <c r="B1871" s="96" t="s">
        <v>1120</v>
      </c>
      <c r="C1871" s="97" t="s">
        <v>1121</v>
      </c>
      <c r="D1871" s="96" t="s">
        <v>39</v>
      </c>
      <c r="E1871" s="96" t="s">
        <v>40</v>
      </c>
      <c r="F1871" s="98">
        <v>0.06</v>
      </c>
      <c r="G1871" s="114">
        <v>15.41</v>
      </c>
      <c r="H1871" s="99">
        <v>0.92</v>
      </c>
    </row>
    <row r="1872" spans="2:8" ht="13.9" customHeight="1">
      <c r="B1872" s="100"/>
      <c r="C1872" s="100"/>
      <c r="D1872" s="100"/>
      <c r="E1872" s="100"/>
      <c r="F1872" s="101" t="s">
        <v>562</v>
      </c>
      <c r="G1872" s="101"/>
      <c r="H1872" s="102">
        <v>1.61</v>
      </c>
    </row>
    <row r="1873" spans="2:8" ht="13.9" customHeight="1">
      <c r="B1873" s="100"/>
      <c r="C1873" s="100"/>
      <c r="D1873" s="100"/>
      <c r="E1873" s="100"/>
      <c r="F1873" s="103" t="s">
        <v>563</v>
      </c>
      <c r="G1873" s="103"/>
      <c r="H1873" s="104">
        <v>2.84</v>
      </c>
    </row>
    <row r="1874" spans="2:8" ht="13.9" customHeight="1">
      <c r="B1874" s="100"/>
      <c r="C1874" s="100"/>
      <c r="D1874" s="100"/>
      <c r="E1874" s="100"/>
      <c r="F1874" s="103" t="s">
        <v>564</v>
      </c>
      <c r="G1874" s="103"/>
      <c r="H1874" s="104">
        <v>2.2400000000000002</v>
      </c>
    </row>
    <row r="1875" spans="2:8" ht="13.9" customHeight="1">
      <c r="B1875" s="100"/>
      <c r="C1875" s="100"/>
      <c r="D1875" s="100"/>
      <c r="E1875" s="100"/>
      <c r="F1875" s="103" t="s">
        <v>565</v>
      </c>
      <c r="G1875" s="103"/>
      <c r="H1875" s="104">
        <v>0.6</v>
      </c>
    </row>
    <row r="1876" spans="2:8" ht="13.9" customHeight="1">
      <c r="B1876" s="100"/>
      <c r="C1876" s="100"/>
      <c r="D1876" s="100"/>
      <c r="E1876" s="100"/>
      <c r="F1876" s="103" t="s">
        <v>566</v>
      </c>
      <c r="G1876" s="103"/>
      <c r="H1876" s="104">
        <v>2.84</v>
      </c>
    </row>
    <row r="1877" spans="2:8" ht="13.9" customHeight="1">
      <c r="B1877" s="100"/>
      <c r="C1877" s="100"/>
      <c r="D1877" s="100"/>
      <c r="E1877" s="100"/>
      <c r="F1877" s="103" t="s">
        <v>567</v>
      </c>
      <c r="G1877" s="103"/>
      <c r="H1877" s="104">
        <v>0.71619999999999995</v>
      </c>
    </row>
    <row r="1878" spans="2:8" ht="13.9" customHeight="1">
      <c r="B1878" s="100"/>
      <c r="C1878" s="100"/>
      <c r="D1878" s="100"/>
      <c r="E1878" s="100"/>
      <c r="F1878" s="103" t="s">
        <v>568</v>
      </c>
      <c r="G1878" s="103"/>
      <c r="H1878" s="104">
        <v>3.56</v>
      </c>
    </row>
    <row r="1879" spans="2:8" ht="13.9" customHeight="1">
      <c r="B1879" s="100"/>
      <c r="C1879" s="100"/>
      <c r="D1879" s="100"/>
      <c r="E1879" s="100"/>
      <c r="F1879" s="103" t="s">
        <v>539</v>
      </c>
      <c r="G1879" s="103"/>
      <c r="H1879" s="104">
        <v>17.04</v>
      </c>
    </row>
    <row r="1880" spans="2:8" ht="13.9" customHeight="1">
      <c r="B1880" s="100"/>
      <c r="C1880" s="100"/>
      <c r="D1880" s="100"/>
      <c r="E1880" s="100"/>
      <c r="F1880" s="103" t="s">
        <v>569</v>
      </c>
      <c r="G1880" s="103"/>
      <c r="H1880" s="104">
        <v>21.36</v>
      </c>
    </row>
    <row r="1881" spans="2:8">
      <c r="B1881" s="100"/>
      <c r="C1881" s="100"/>
      <c r="D1881" s="93"/>
      <c r="E1881" s="93"/>
      <c r="F1881" s="100"/>
      <c r="G1881" s="115"/>
      <c r="H1881" s="100"/>
    </row>
    <row r="1882" spans="2:8" ht="29.15" customHeight="1">
      <c r="B1882" s="87" t="s">
        <v>1171</v>
      </c>
      <c r="C1882" s="87"/>
      <c r="D1882" s="87"/>
      <c r="E1882" s="87"/>
      <c r="F1882" s="87"/>
      <c r="G1882" s="87"/>
      <c r="H1882" s="87"/>
    </row>
    <row r="1883" spans="2:8" ht="14.15" customHeight="1">
      <c r="B1883" s="94" t="s">
        <v>549</v>
      </c>
      <c r="C1883" s="94"/>
      <c r="D1883" s="95" t="s">
        <v>11</v>
      </c>
      <c r="E1883" s="95" t="s">
        <v>550</v>
      </c>
      <c r="F1883" s="95" t="s">
        <v>551</v>
      </c>
      <c r="G1883" s="113" t="s">
        <v>552</v>
      </c>
      <c r="H1883" s="95" t="s">
        <v>553</v>
      </c>
    </row>
    <row r="1884" spans="2:8" ht="21">
      <c r="B1884" s="96" t="s">
        <v>1172</v>
      </c>
      <c r="C1884" s="97" t="s">
        <v>1173</v>
      </c>
      <c r="D1884" s="96" t="s">
        <v>39</v>
      </c>
      <c r="E1884" s="96" t="s">
        <v>28</v>
      </c>
      <c r="F1884" s="98">
        <v>1</v>
      </c>
      <c r="G1884" s="114">
        <v>7.18</v>
      </c>
      <c r="H1884" s="99">
        <v>7.18</v>
      </c>
    </row>
    <row r="1885" spans="2:8" ht="13.9" customHeight="1">
      <c r="B1885" s="96" t="s">
        <v>1166</v>
      </c>
      <c r="C1885" s="97" t="s">
        <v>1167</v>
      </c>
      <c r="D1885" s="96" t="s">
        <v>39</v>
      </c>
      <c r="E1885" s="96" t="s">
        <v>28</v>
      </c>
      <c r="F1885" s="98">
        <v>4.5999999999999999E-2</v>
      </c>
      <c r="G1885" s="114">
        <v>14.33</v>
      </c>
      <c r="H1885" s="99">
        <v>0.66</v>
      </c>
    </row>
    <row r="1886" spans="2:8" ht="14.9" customHeight="1">
      <c r="B1886" s="96" t="s">
        <v>1150</v>
      </c>
      <c r="C1886" s="97" t="s">
        <v>1151</v>
      </c>
      <c r="D1886" s="96" t="s">
        <v>39</v>
      </c>
      <c r="E1886" s="96" t="s">
        <v>28</v>
      </c>
      <c r="F1886" s="98">
        <v>1.0999999999999999E-2</v>
      </c>
      <c r="G1886" s="114">
        <v>39.22</v>
      </c>
      <c r="H1886" s="99">
        <v>0.43</v>
      </c>
    </row>
    <row r="1887" spans="2:8">
      <c r="B1887" s="96" t="s">
        <v>1152</v>
      </c>
      <c r="C1887" s="97" t="s">
        <v>1153</v>
      </c>
      <c r="D1887" s="96" t="s">
        <v>39</v>
      </c>
      <c r="E1887" s="96" t="s">
        <v>28</v>
      </c>
      <c r="F1887" s="98">
        <v>1.4E-2</v>
      </c>
      <c r="G1887" s="114">
        <v>1.42</v>
      </c>
      <c r="H1887" s="99">
        <v>0.02</v>
      </c>
    </row>
    <row r="1888" spans="2:8" ht="13.9" customHeight="1">
      <c r="B1888" s="100"/>
      <c r="C1888" s="100"/>
      <c r="D1888" s="100"/>
      <c r="E1888" s="100"/>
      <c r="F1888" s="101" t="s">
        <v>556</v>
      </c>
      <c r="G1888" s="101"/>
      <c r="H1888" s="102">
        <v>8.2899999999999991</v>
      </c>
    </row>
    <row r="1889" spans="2:8" ht="14.15" customHeight="1">
      <c r="B1889" s="94" t="s">
        <v>557</v>
      </c>
      <c r="C1889" s="94"/>
      <c r="D1889" s="95" t="s">
        <v>11</v>
      </c>
      <c r="E1889" s="95" t="s">
        <v>550</v>
      </c>
      <c r="F1889" s="95" t="s">
        <v>551</v>
      </c>
      <c r="G1889" s="113" t="s">
        <v>552</v>
      </c>
      <c r="H1889" s="95" t="s">
        <v>553</v>
      </c>
    </row>
    <row r="1890" spans="2:8" ht="13.9" customHeight="1">
      <c r="B1890" s="96" t="s">
        <v>1122</v>
      </c>
      <c r="C1890" s="97" t="s">
        <v>1123</v>
      </c>
      <c r="D1890" s="96" t="s">
        <v>39</v>
      </c>
      <c r="E1890" s="96" t="s">
        <v>40</v>
      </c>
      <c r="F1890" s="98">
        <v>0.13600000000000001</v>
      </c>
      <c r="G1890" s="114">
        <v>11.49</v>
      </c>
      <c r="H1890" s="99">
        <v>1.56</v>
      </c>
    </row>
    <row r="1891" spans="2:8" ht="13.9" customHeight="1">
      <c r="B1891" s="96" t="s">
        <v>1120</v>
      </c>
      <c r="C1891" s="97" t="s">
        <v>1121</v>
      </c>
      <c r="D1891" s="96" t="s">
        <v>39</v>
      </c>
      <c r="E1891" s="96" t="s">
        <v>40</v>
      </c>
      <c r="F1891" s="98">
        <v>0.13600000000000001</v>
      </c>
      <c r="G1891" s="114">
        <v>15.41</v>
      </c>
      <c r="H1891" s="99">
        <v>2.1</v>
      </c>
    </row>
    <row r="1892" spans="2:8" ht="13.9" customHeight="1">
      <c r="B1892" s="100"/>
      <c r="C1892" s="100"/>
      <c r="D1892" s="100"/>
      <c r="E1892" s="100"/>
      <c r="F1892" s="101" t="s">
        <v>562</v>
      </c>
      <c r="G1892" s="101"/>
      <c r="H1892" s="102">
        <v>3.66</v>
      </c>
    </row>
    <row r="1893" spans="2:8" ht="13.9" customHeight="1">
      <c r="B1893" s="100"/>
      <c r="C1893" s="100"/>
      <c r="D1893" s="100"/>
      <c r="E1893" s="100"/>
      <c r="F1893" s="103" t="s">
        <v>563</v>
      </c>
      <c r="G1893" s="103"/>
      <c r="H1893" s="104">
        <v>11.92</v>
      </c>
    </row>
    <row r="1894" spans="2:8" ht="13.9" customHeight="1">
      <c r="B1894" s="100"/>
      <c r="C1894" s="100"/>
      <c r="D1894" s="100"/>
      <c r="E1894" s="100"/>
      <c r="F1894" s="103" t="s">
        <v>564</v>
      </c>
      <c r="G1894" s="103"/>
      <c r="H1894" s="104">
        <v>10.52</v>
      </c>
    </row>
    <row r="1895" spans="2:8" ht="13.9" customHeight="1">
      <c r="B1895" s="100"/>
      <c r="C1895" s="100"/>
      <c r="D1895" s="100"/>
      <c r="E1895" s="100"/>
      <c r="F1895" s="103" t="s">
        <v>565</v>
      </c>
      <c r="G1895" s="103"/>
      <c r="H1895" s="104">
        <v>1.4</v>
      </c>
    </row>
    <row r="1896" spans="2:8" ht="13.9" customHeight="1">
      <c r="B1896" s="100"/>
      <c r="C1896" s="100"/>
      <c r="D1896" s="100"/>
      <c r="E1896" s="100"/>
      <c r="F1896" s="103" t="s">
        <v>566</v>
      </c>
      <c r="G1896" s="103"/>
      <c r="H1896" s="104">
        <v>11.92</v>
      </c>
    </row>
    <row r="1897" spans="2:8" ht="13.9" customHeight="1">
      <c r="B1897" s="100"/>
      <c r="C1897" s="100"/>
      <c r="D1897" s="100"/>
      <c r="E1897" s="100"/>
      <c r="F1897" s="103" t="s">
        <v>567</v>
      </c>
      <c r="G1897" s="103"/>
      <c r="H1897" s="104">
        <v>3.0062000000000002</v>
      </c>
    </row>
    <row r="1898" spans="2:8" ht="13.9" customHeight="1">
      <c r="B1898" s="100"/>
      <c r="C1898" s="100"/>
      <c r="D1898" s="100"/>
      <c r="E1898" s="100"/>
      <c r="F1898" s="103" t="s">
        <v>568</v>
      </c>
      <c r="G1898" s="103"/>
      <c r="H1898" s="104">
        <v>14.93</v>
      </c>
    </row>
    <row r="1899" spans="2:8" ht="12.75" customHeight="1">
      <c r="B1899" s="100"/>
      <c r="C1899" s="100"/>
      <c r="D1899" s="100"/>
      <c r="E1899" s="100"/>
      <c r="F1899" s="103" t="s">
        <v>539</v>
      </c>
      <c r="G1899" s="103"/>
      <c r="H1899" s="104">
        <v>11.92</v>
      </c>
    </row>
    <row r="1900" spans="2:8" ht="14.9" customHeight="1">
      <c r="B1900" s="100"/>
      <c r="C1900" s="100"/>
      <c r="D1900" s="100"/>
      <c r="E1900" s="100"/>
      <c r="F1900" s="103" t="s">
        <v>569</v>
      </c>
      <c r="G1900" s="103"/>
      <c r="H1900" s="104">
        <v>14.93</v>
      </c>
    </row>
    <row r="1901" spans="2:8">
      <c r="B1901" s="100"/>
      <c r="C1901" s="100"/>
      <c r="D1901" s="93"/>
      <c r="E1901" s="93"/>
      <c r="F1901" s="100"/>
      <c r="G1901" s="115"/>
      <c r="H1901" s="100"/>
    </row>
    <row r="1902" spans="2:8" ht="12.75" customHeight="1">
      <c r="B1902" s="87" t="s">
        <v>1174</v>
      </c>
      <c r="C1902" s="87"/>
      <c r="D1902" s="87"/>
      <c r="E1902" s="87"/>
      <c r="F1902" s="87"/>
      <c r="G1902" s="87"/>
      <c r="H1902" s="87"/>
    </row>
    <row r="1903" spans="2:8" ht="14.15" customHeight="1">
      <c r="B1903" s="94" t="s">
        <v>549</v>
      </c>
      <c r="C1903" s="94"/>
      <c r="D1903" s="95" t="s">
        <v>11</v>
      </c>
      <c r="E1903" s="95" t="s">
        <v>550</v>
      </c>
      <c r="F1903" s="95" t="s">
        <v>551</v>
      </c>
      <c r="G1903" s="113" t="s">
        <v>552</v>
      </c>
      <c r="H1903" s="95" t="s">
        <v>553</v>
      </c>
    </row>
    <row r="1904" spans="2:8" ht="13.9" customHeight="1">
      <c r="B1904" s="96" t="s">
        <v>1175</v>
      </c>
      <c r="C1904" s="97" t="s">
        <v>1176</v>
      </c>
      <c r="D1904" s="96" t="s">
        <v>89</v>
      </c>
      <c r="E1904" s="96" t="s">
        <v>90</v>
      </c>
      <c r="F1904" s="98">
        <v>1</v>
      </c>
      <c r="G1904" s="114">
        <v>6.6</v>
      </c>
      <c r="H1904" s="99">
        <v>6.6</v>
      </c>
    </row>
    <row r="1905" spans="2:8" ht="14.9" customHeight="1">
      <c r="B1905" s="96" t="s">
        <v>1177</v>
      </c>
      <c r="C1905" s="97" t="s">
        <v>1178</v>
      </c>
      <c r="D1905" s="96" t="s">
        <v>89</v>
      </c>
      <c r="E1905" s="96" t="s">
        <v>813</v>
      </c>
      <c r="F1905" s="98">
        <v>2E-3</v>
      </c>
      <c r="G1905" s="114">
        <v>55.79</v>
      </c>
      <c r="H1905" s="99">
        <v>0.11</v>
      </c>
    </row>
    <row r="1906" spans="2:8">
      <c r="B1906" s="96" t="s">
        <v>1179</v>
      </c>
      <c r="C1906" s="97" t="s">
        <v>1180</v>
      </c>
      <c r="D1906" s="96" t="s">
        <v>89</v>
      </c>
      <c r="E1906" s="96" t="s">
        <v>823</v>
      </c>
      <c r="F1906" s="98">
        <v>0.6</v>
      </c>
      <c r="G1906" s="114">
        <v>0.21</v>
      </c>
      <c r="H1906" s="99">
        <v>0.13</v>
      </c>
    </row>
    <row r="1907" spans="2:8">
      <c r="B1907" s="96" t="s">
        <v>1181</v>
      </c>
      <c r="C1907" s="97" t="s">
        <v>1182</v>
      </c>
      <c r="D1907" s="96" t="s">
        <v>89</v>
      </c>
      <c r="E1907" s="96" t="s">
        <v>1183</v>
      </c>
      <c r="F1907" s="98">
        <v>3.0000000000000001E-3</v>
      </c>
      <c r="G1907" s="114">
        <v>41.18</v>
      </c>
      <c r="H1907" s="99">
        <v>0.12</v>
      </c>
    </row>
    <row r="1908" spans="2:8" ht="13.9" customHeight="1">
      <c r="B1908" s="100"/>
      <c r="C1908" s="100"/>
      <c r="D1908" s="100"/>
      <c r="E1908" s="100"/>
      <c r="F1908" s="101" t="s">
        <v>556</v>
      </c>
      <c r="G1908" s="101"/>
      <c r="H1908" s="102">
        <v>6.96</v>
      </c>
    </row>
    <row r="1909" spans="2:8" ht="13.9" customHeight="1">
      <c r="B1909" s="94" t="s">
        <v>557</v>
      </c>
      <c r="C1909" s="94"/>
      <c r="D1909" s="95" t="s">
        <v>11</v>
      </c>
      <c r="E1909" s="95" t="s">
        <v>550</v>
      </c>
      <c r="F1909" s="95" t="s">
        <v>551</v>
      </c>
      <c r="G1909" s="113" t="s">
        <v>552</v>
      </c>
      <c r="H1909" s="95" t="s">
        <v>553</v>
      </c>
    </row>
    <row r="1910" spans="2:8" ht="13.9" customHeight="1">
      <c r="B1910" s="96" t="s">
        <v>1120</v>
      </c>
      <c r="C1910" s="97" t="s">
        <v>1121</v>
      </c>
      <c r="D1910" s="96" t="s">
        <v>39</v>
      </c>
      <c r="E1910" s="96" t="s">
        <v>40</v>
      </c>
      <c r="F1910" s="98">
        <v>0.09</v>
      </c>
      <c r="G1910" s="114">
        <v>15.41</v>
      </c>
      <c r="H1910" s="99">
        <v>1.39</v>
      </c>
    </row>
    <row r="1911" spans="2:8" ht="13.9" customHeight="1">
      <c r="B1911" s="96" t="s">
        <v>560</v>
      </c>
      <c r="C1911" s="97" t="s">
        <v>561</v>
      </c>
      <c r="D1911" s="96" t="s">
        <v>39</v>
      </c>
      <c r="E1911" s="96" t="s">
        <v>40</v>
      </c>
      <c r="F1911" s="98">
        <v>0.09</v>
      </c>
      <c r="G1911" s="114">
        <v>11.78</v>
      </c>
      <c r="H1911" s="99">
        <v>1.06</v>
      </c>
    </row>
    <row r="1912" spans="2:8" ht="13.9" customHeight="1">
      <c r="B1912" s="100"/>
      <c r="C1912" s="100"/>
      <c r="D1912" s="100"/>
      <c r="E1912" s="100"/>
      <c r="F1912" s="101" t="s">
        <v>562</v>
      </c>
      <c r="G1912" s="101"/>
      <c r="H1912" s="102">
        <v>2.4500000000000002</v>
      </c>
    </row>
    <row r="1913" spans="2:8" ht="13.9" customHeight="1">
      <c r="B1913" s="100"/>
      <c r="C1913" s="100"/>
      <c r="D1913" s="100"/>
      <c r="E1913" s="100"/>
      <c r="F1913" s="103" t="s">
        <v>563</v>
      </c>
      <c r="G1913" s="103"/>
      <c r="H1913" s="104">
        <v>9.41</v>
      </c>
    </row>
    <row r="1914" spans="2:8" ht="13.9" customHeight="1">
      <c r="B1914" s="100"/>
      <c r="C1914" s="100"/>
      <c r="D1914" s="100"/>
      <c r="E1914" s="100"/>
      <c r="F1914" s="103" t="s">
        <v>564</v>
      </c>
      <c r="G1914" s="103"/>
      <c r="H1914" s="104">
        <v>8.4600000000000009</v>
      </c>
    </row>
    <row r="1915" spans="2:8" ht="13.9" customHeight="1">
      <c r="B1915" s="100"/>
      <c r="C1915" s="100"/>
      <c r="D1915" s="100"/>
      <c r="E1915" s="100"/>
      <c r="F1915" s="103" t="s">
        <v>565</v>
      </c>
      <c r="G1915" s="103"/>
      <c r="H1915" s="104">
        <v>0.95</v>
      </c>
    </row>
    <row r="1916" spans="2:8" ht="13.9" customHeight="1">
      <c r="B1916" s="100"/>
      <c r="C1916" s="100"/>
      <c r="D1916" s="100"/>
      <c r="E1916" s="100"/>
      <c r="F1916" s="103" t="s">
        <v>566</v>
      </c>
      <c r="G1916" s="103"/>
      <c r="H1916" s="104">
        <v>9.41</v>
      </c>
    </row>
    <row r="1917" spans="2:8" ht="12.75" customHeight="1">
      <c r="B1917" s="100"/>
      <c r="C1917" s="100"/>
      <c r="D1917" s="100"/>
      <c r="E1917" s="100"/>
      <c r="F1917" s="103" t="s">
        <v>567</v>
      </c>
      <c r="G1917" s="103"/>
      <c r="H1917" s="104">
        <v>2.3732000000000002</v>
      </c>
    </row>
    <row r="1918" spans="2:8" ht="14.9" customHeight="1">
      <c r="B1918" s="100"/>
      <c r="C1918" s="100"/>
      <c r="D1918" s="100"/>
      <c r="E1918" s="100"/>
      <c r="F1918" s="103" t="s">
        <v>568</v>
      </c>
      <c r="G1918" s="103"/>
      <c r="H1918" s="104">
        <v>11.78</v>
      </c>
    </row>
    <row r="1919" spans="2:8" ht="13.9" customHeight="1">
      <c r="B1919" s="100"/>
      <c r="C1919" s="100"/>
      <c r="D1919" s="100"/>
      <c r="E1919" s="100"/>
      <c r="F1919" s="103" t="s">
        <v>539</v>
      </c>
      <c r="G1919" s="103"/>
      <c r="H1919" s="104">
        <v>9.41</v>
      </c>
    </row>
    <row r="1920" spans="2:8" ht="13.9" customHeight="1">
      <c r="B1920" s="100"/>
      <c r="C1920" s="100"/>
      <c r="D1920" s="100"/>
      <c r="E1920" s="100"/>
      <c r="F1920" s="103" t="s">
        <v>569</v>
      </c>
      <c r="G1920" s="103"/>
      <c r="H1920" s="104">
        <v>11.78</v>
      </c>
    </row>
    <row r="1921" spans="2:8">
      <c r="B1921" s="100"/>
      <c r="C1921" s="100"/>
      <c r="D1921" s="93"/>
      <c r="E1921" s="93"/>
      <c r="F1921" s="100"/>
      <c r="G1921" s="115"/>
      <c r="H1921" s="100"/>
    </row>
    <row r="1922" spans="2:8" ht="21.5" customHeight="1">
      <c r="B1922" s="87" t="s">
        <v>1184</v>
      </c>
      <c r="C1922" s="87"/>
      <c r="D1922" s="87"/>
      <c r="E1922" s="87"/>
      <c r="F1922" s="87"/>
      <c r="G1922" s="87"/>
      <c r="H1922" s="87"/>
    </row>
    <row r="1923" spans="2:8" ht="14.9" customHeight="1">
      <c r="B1923" s="94" t="s">
        <v>549</v>
      </c>
      <c r="C1923" s="94"/>
      <c r="D1923" s="95" t="s">
        <v>11</v>
      </c>
      <c r="E1923" s="95" t="s">
        <v>550</v>
      </c>
      <c r="F1923" s="95" t="s">
        <v>551</v>
      </c>
      <c r="G1923" s="113" t="s">
        <v>552</v>
      </c>
      <c r="H1923" s="95" t="s">
        <v>553</v>
      </c>
    </row>
    <row r="1924" spans="2:8" ht="21">
      <c r="B1924" s="96" t="s">
        <v>1185</v>
      </c>
      <c r="C1924" s="97" t="s">
        <v>1186</v>
      </c>
      <c r="D1924" s="96" t="s">
        <v>39</v>
      </c>
      <c r="E1924" s="96" t="s">
        <v>28</v>
      </c>
      <c r="F1924" s="98">
        <v>1</v>
      </c>
      <c r="G1924" s="114">
        <v>24.64</v>
      </c>
      <c r="H1924" s="99">
        <v>24.64</v>
      </c>
    </row>
    <row r="1925" spans="2:8">
      <c r="B1925" s="96" t="s">
        <v>1166</v>
      </c>
      <c r="C1925" s="97" t="s">
        <v>1167</v>
      </c>
      <c r="D1925" s="96" t="s">
        <v>39</v>
      </c>
      <c r="E1925" s="96" t="s">
        <v>28</v>
      </c>
      <c r="F1925" s="98">
        <v>0.19400000000000001</v>
      </c>
      <c r="G1925" s="114">
        <v>14.33</v>
      </c>
      <c r="H1925" s="99">
        <v>2.78</v>
      </c>
    </row>
    <row r="1926" spans="2:8" ht="13.9" customHeight="1">
      <c r="B1926" s="96" t="s">
        <v>1150</v>
      </c>
      <c r="C1926" s="97" t="s">
        <v>1151</v>
      </c>
      <c r="D1926" s="96" t="s">
        <v>39</v>
      </c>
      <c r="E1926" s="96" t="s">
        <v>28</v>
      </c>
      <c r="F1926" s="98">
        <v>5.1999999999999998E-2</v>
      </c>
      <c r="G1926" s="114">
        <v>39.22</v>
      </c>
      <c r="H1926" s="99">
        <v>2.04</v>
      </c>
    </row>
    <row r="1927" spans="2:8" ht="13.9" customHeight="1">
      <c r="B1927" s="96" t="s">
        <v>1152</v>
      </c>
      <c r="C1927" s="97" t="s">
        <v>1153</v>
      </c>
      <c r="D1927" s="96" t="s">
        <v>39</v>
      </c>
      <c r="E1927" s="96" t="s">
        <v>28</v>
      </c>
      <c r="F1927" s="98">
        <v>3.1E-2</v>
      </c>
      <c r="G1927" s="114">
        <v>1.42</v>
      </c>
      <c r="H1927" s="99">
        <v>0.04</v>
      </c>
    </row>
    <row r="1928" spans="2:8" ht="13.9" customHeight="1">
      <c r="B1928" s="100"/>
      <c r="C1928" s="100"/>
      <c r="D1928" s="100"/>
      <c r="E1928" s="100"/>
      <c r="F1928" s="101" t="s">
        <v>556</v>
      </c>
      <c r="G1928" s="101"/>
      <c r="H1928" s="102">
        <v>29.5</v>
      </c>
    </row>
    <row r="1929" spans="2:8" ht="13.9" customHeight="1">
      <c r="B1929" s="94" t="s">
        <v>557</v>
      </c>
      <c r="C1929" s="94"/>
      <c r="D1929" s="95" t="s">
        <v>11</v>
      </c>
      <c r="E1929" s="95" t="s">
        <v>550</v>
      </c>
      <c r="F1929" s="95" t="s">
        <v>551</v>
      </c>
      <c r="G1929" s="113" t="s">
        <v>552</v>
      </c>
      <c r="H1929" s="95" t="s">
        <v>553</v>
      </c>
    </row>
    <row r="1930" spans="2:8" ht="13.9" customHeight="1">
      <c r="B1930" s="96" t="s">
        <v>1122</v>
      </c>
      <c r="C1930" s="97" t="s">
        <v>1123</v>
      </c>
      <c r="D1930" s="96" t="s">
        <v>39</v>
      </c>
      <c r="E1930" s="96" t="s">
        <v>40</v>
      </c>
      <c r="F1930" s="98">
        <v>0.308</v>
      </c>
      <c r="G1930" s="114">
        <v>11.49</v>
      </c>
      <c r="H1930" s="99">
        <v>3.54</v>
      </c>
    </row>
    <row r="1931" spans="2:8" ht="13.9" customHeight="1">
      <c r="B1931" s="96" t="s">
        <v>1120</v>
      </c>
      <c r="C1931" s="97" t="s">
        <v>1121</v>
      </c>
      <c r="D1931" s="96" t="s">
        <v>39</v>
      </c>
      <c r="E1931" s="96" t="s">
        <v>40</v>
      </c>
      <c r="F1931" s="98">
        <v>0.308</v>
      </c>
      <c r="G1931" s="114">
        <v>15.41</v>
      </c>
      <c r="H1931" s="99">
        <v>4.75</v>
      </c>
    </row>
    <row r="1932" spans="2:8" ht="13.9" customHeight="1">
      <c r="B1932" s="100"/>
      <c r="C1932" s="100"/>
      <c r="D1932" s="100"/>
      <c r="E1932" s="100"/>
      <c r="F1932" s="101" t="s">
        <v>562</v>
      </c>
      <c r="G1932" s="101"/>
      <c r="H1932" s="102">
        <v>8.2899999999999991</v>
      </c>
    </row>
    <row r="1933" spans="2:8" ht="13.9" customHeight="1">
      <c r="B1933" s="100"/>
      <c r="C1933" s="100"/>
      <c r="D1933" s="100"/>
      <c r="E1933" s="100"/>
      <c r="F1933" s="103" t="s">
        <v>563</v>
      </c>
      <c r="G1933" s="103"/>
      <c r="H1933" s="104">
        <v>37.76</v>
      </c>
    </row>
    <row r="1934" spans="2:8" ht="13.9" customHeight="1">
      <c r="B1934" s="100"/>
      <c r="C1934" s="100"/>
      <c r="D1934" s="100"/>
      <c r="E1934" s="100"/>
      <c r="F1934" s="103" t="s">
        <v>564</v>
      </c>
      <c r="G1934" s="103"/>
      <c r="H1934" s="104">
        <v>34.56</v>
      </c>
    </row>
    <row r="1935" spans="2:8" ht="19.399999999999999" customHeight="1">
      <c r="B1935" s="100"/>
      <c r="C1935" s="100"/>
      <c r="D1935" s="100"/>
      <c r="E1935" s="100"/>
      <c r="F1935" s="103" t="s">
        <v>565</v>
      </c>
      <c r="G1935" s="103"/>
      <c r="H1935" s="104">
        <v>3.2</v>
      </c>
    </row>
    <row r="1936" spans="2:8" ht="14.9" customHeight="1">
      <c r="B1936" s="100"/>
      <c r="C1936" s="100"/>
      <c r="D1936" s="100"/>
      <c r="E1936" s="100"/>
      <c r="F1936" s="103" t="s">
        <v>566</v>
      </c>
      <c r="G1936" s="103"/>
      <c r="H1936" s="104">
        <v>37.76</v>
      </c>
    </row>
    <row r="1937" spans="2:8" ht="13.9" customHeight="1">
      <c r="B1937" s="100"/>
      <c r="C1937" s="100"/>
      <c r="D1937" s="100"/>
      <c r="E1937" s="100"/>
      <c r="F1937" s="103" t="s">
        <v>567</v>
      </c>
      <c r="G1937" s="103"/>
      <c r="H1937" s="104">
        <v>9.5230999999999995</v>
      </c>
    </row>
    <row r="1938" spans="2:8" ht="13.9" customHeight="1">
      <c r="B1938" s="100"/>
      <c r="C1938" s="100"/>
      <c r="D1938" s="100"/>
      <c r="E1938" s="100"/>
      <c r="F1938" s="103" t="s">
        <v>568</v>
      </c>
      <c r="G1938" s="103"/>
      <c r="H1938" s="104">
        <v>47.28</v>
      </c>
    </row>
    <row r="1939" spans="2:8" ht="13.9" customHeight="1">
      <c r="B1939" s="100"/>
      <c r="C1939" s="100"/>
      <c r="D1939" s="100"/>
      <c r="E1939" s="100"/>
      <c r="F1939" s="103" t="s">
        <v>539</v>
      </c>
      <c r="G1939" s="103"/>
      <c r="H1939" s="104">
        <v>37.76</v>
      </c>
    </row>
    <row r="1940" spans="2:8" ht="14.9" customHeight="1">
      <c r="B1940" s="100"/>
      <c r="C1940" s="100"/>
      <c r="D1940" s="100"/>
      <c r="E1940" s="100"/>
      <c r="F1940" s="103" t="s">
        <v>569</v>
      </c>
      <c r="G1940" s="103"/>
      <c r="H1940" s="104">
        <v>47.28</v>
      </c>
    </row>
    <row r="1941" spans="2:8">
      <c r="B1941" s="100"/>
      <c r="C1941" s="100"/>
      <c r="D1941" s="93"/>
      <c r="E1941" s="93"/>
      <c r="F1941" s="100"/>
      <c r="G1941" s="115"/>
      <c r="H1941" s="100"/>
    </row>
    <row r="1942" spans="2:8" ht="20.149999999999999" customHeight="1">
      <c r="B1942" s="87" t="s">
        <v>1187</v>
      </c>
      <c r="C1942" s="87"/>
      <c r="D1942" s="87"/>
      <c r="E1942" s="87"/>
      <c r="F1942" s="87"/>
      <c r="G1942" s="87"/>
      <c r="H1942" s="87"/>
    </row>
    <row r="1943" spans="2:8" ht="13.9" customHeight="1">
      <c r="B1943" s="94" t="s">
        <v>549</v>
      </c>
      <c r="C1943" s="94"/>
      <c r="D1943" s="95" t="s">
        <v>11</v>
      </c>
      <c r="E1943" s="95" t="s">
        <v>550</v>
      </c>
      <c r="F1943" s="95" t="s">
        <v>551</v>
      </c>
      <c r="G1943" s="113" t="s">
        <v>552</v>
      </c>
      <c r="H1943" s="95" t="s">
        <v>553</v>
      </c>
    </row>
    <row r="1944" spans="2:8" ht="13.9" customHeight="1">
      <c r="B1944" s="96" t="s">
        <v>1188</v>
      </c>
      <c r="C1944" s="97" t="s">
        <v>1189</v>
      </c>
      <c r="D1944" s="96" t="s">
        <v>39</v>
      </c>
      <c r="E1944" s="96" t="s">
        <v>28</v>
      </c>
      <c r="F1944" s="98">
        <v>1</v>
      </c>
      <c r="G1944" s="114">
        <v>0.53</v>
      </c>
      <c r="H1944" s="99">
        <v>0.53</v>
      </c>
    </row>
    <row r="1945" spans="2:8" ht="13.9" customHeight="1">
      <c r="B1945" s="96" t="s">
        <v>1146</v>
      </c>
      <c r="C1945" s="97" t="s">
        <v>1147</v>
      </c>
      <c r="D1945" s="96" t="s">
        <v>39</v>
      </c>
      <c r="E1945" s="96" t="s">
        <v>28</v>
      </c>
      <c r="F1945" s="98">
        <v>6.0000000000000001E-3</v>
      </c>
      <c r="G1945" s="114">
        <v>45.16</v>
      </c>
      <c r="H1945" s="99">
        <v>0.27</v>
      </c>
    </row>
    <row r="1946" spans="2:8" ht="13.9" customHeight="1">
      <c r="B1946" s="96" t="s">
        <v>1150</v>
      </c>
      <c r="C1946" s="97" t="s">
        <v>1151</v>
      </c>
      <c r="D1946" s="96" t="s">
        <v>39</v>
      </c>
      <c r="E1946" s="96" t="s">
        <v>28</v>
      </c>
      <c r="F1946" s="98">
        <v>6.0000000000000001E-3</v>
      </c>
      <c r="G1946" s="114">
        <v>39.22</v>
      </c>
      <c r="H1946" s="99">
        <v>0.24</v>
      </c>
    </row>
    <row r="1947" spans="2:8" ht="13.9" customHeight="1">
      <c r="B1947" s="96" t="s">
        <v>1152</v>
      </c>
      <c r="C1947" s="97" t="s">
        <v>1153</v>
      </c>
      <c r="D1947" s="96" t="s">
        <v>39</v>
      </c>
      <c r="E1947" s="96" t="s">
        <v>28</v>
      </c>
      <c r="F1947" s="98">
        <v>2.5999999999999999E-2</v>
      </c>
      <c r="G1947" s="114">
        <v>1.42</v>
      </c>
      <c r="H1947" s="99">
        <v>0.04</v>
      </c>
    </row>
    <row r="1948" spans="2:8" ht="13.9" customHeight="1">
      <c r="B1948" s="100"/>
      <c r="C1948" s="100"/>
      <c r="D1948" s="100"/>
      <c r="E1948" s="100"/>
      <c r="F1948" s="101" t="s">
        <v>556</v>
      </c>
      <c r="G1948" s="101"/>
      <c r="H1948" s="102">
        <v>1.08</v>
      </c>
    </row>
    <row r="1949" spans="2:8" ht="13.9" customHeight="1">
      <c r="B1949" s="94" t="s">
        <v>557</v>
      </c>
      <c r="C1949" s="94"/>
      <c r="D1949" s="95" t="s">
        <v>11</v>
      </c>
      <c r="E1949" s="95" t="s">
        <v>550</v>
      </c>
      <c r="F1949" s="95" t="s">
        <v>551</v>
      </c>
      <c r="G1949" s="113" t="s">
        <v>552</v>
      </c>
      <c r="H1949" s="95" t="s">
        <v>553</v>
      </c>
    </row>
    <row r="1950" spans="2:8" ht="13.9" customHeight="1">
      <c r="B1950" s="96" t="s">
        <v>1122</v>
      </c>
      <c r="C1950" s="97" t="s">
        <v>1123</v>
      </c>
      <c r="D1950" s="96" t="s">
        <v>39</v>
      </c>
      <c r="E1950" s="96" t="s">
        <v>40</v>
      </c>
      <c r="F1950" s="98">
        <v>5.1999999999999998E-2</v>
      </c>
      <c r="G1950" s="114">
        <v>11.49</v>
      </c>
      <c r="H1950" s="99">
        <v>0.6</v>
      </c>
    </row>
    <row r="1951" spans="2:8">
      <c r="B1951" s="96" t="s">
        <v>1120</v>
      </c>
      <c r="C1951" s="97" t="s">
        <v>1121</v>
      </c>
      <c r="D1951" s="96" t="s">
        <v>39</v>
      </c>
      <c r="E1951" s="96" t="s">
        <v>40</v>
      </c>
      <c r="F1951" s="98">
        <v>5.1999999999999998E-2</v>
      </c>
      <c r="G1951" s="114">
        <v>15.41</v>
      </c>
      <c r="H1951" s="99">
        <v>0.8</v>
      </c>
    </row>
    <row r="1952" spans="2:8" ht="19.399999999999999" customHeight="1">
      <c r="B1952" s="100"/>
      <c r="C1952" s="100"/>
      <c r="D1952" s="100"/>
      <c r="E1952" s="100"/>
      <c r="F1952" s="101" t="s">
        <v>562</v>
      </c>
      <c r="G1952" s="101"/>
      <c r="H1952" s="102">
        <v>1.4</v>
      </c>
    </row>
    <row r="1953" spans="2:8" ht="14.9" customHeight="1">
      <c r="B1953" s="100"/>
      <c r="C1953" s="100"/>
      <c r="D1953" s="100"/>
      <c r="E1953" s="100"/>
      <c r="F1953" s="103" t="s">
        <v>563</v>
      </c>
      <c r="G1953" s="103"/>
      <c r="H1953" s="104">
        <v>2.4500000000000002</v>
      </c>
    </row>
    <row r="1954" spans="2:8" ht="13.9" customHeight="1">
      <c r="B1954" s="100"/>
      <c r="C1954" s="100"/>
      <c r="D1954" s="100"/>
      <c r="E1954" s="100"/>
      <c r="F1954" s="103" t="s">
        <v>564</v>
      </c>
      <c r="G1954" s="103"/>
      <c r="H1954" s="104">
        <v>1.93</v>
      </c>
    </row>
    <row r="1955" spans="2:8" ht="13.9" customHeight="1">
      <c r="B1955" s="100"/>
      <c r="C1955" s="100"/>
      <c r="D1955" s="100"/>
      <c r="E1955" s="100"/>
      <c r="F1955" s="103" t="s">
        <v>565</v>
      </c>
      <c r="G1955" s="103"/>
      <c r="H1955" s="104">
        <v>0.52</v>
      </c>
    </row>
    <row r="1956" spans="2:8" ht="13.9" customHeight="1">
      <c r="B1956" s="100"/>
      <c r="C1956" s="100"/>
      <c r="D1956" s="100"/>
      <c r="E1956" s="100"/>
      <c r="F1956" s="103" t="s">
        <v>566</v>
      </c>
      <c r="G1956" s="103"/>
      <c r="H1956" s="104">
        <v>2.4500000000000002</v>
      </c>
    </row>
    <row r="1957" spans="2:8" ht="13.9" customHeight="1">
      <c r="B1957" s="100"/>
      <c r="C1957" s="100"/>
      <c r="D1957" s="100"/>
      <c r="E1957" s="100"/>
      <c r="F1957" s="103" t="s">
        <v>567</v>
      </c>
      <c r="G1957" s="103"/>
      <c r="H1957" s="104">
        <v>0.6179</v>
      </c>
    </row>
    <row r="1958" spans="2:8" ht="13.9" customHeight="1">
      <c r="B1958" s="100"/>
      <c r="C1958" s="100"/>
      <c r="D1958" s="100"/>
      <c r="E1958" s="100"/>
      <c r="F1958" s="103" t="s">
        <v>568</v>
      </c>
      <c r="G1958" s="103"/>
      <c r="H1958" s="104">
        <v>3.07</v>
      </c>
    </row>
    <row r="1959" spans="2:8" ht="14.9" customHeight="1">
      <c r="B1959" s="100"/>
      <c r="C1959" s="100"/>
      <c r="D1959" s="100"/>
      <c r="E1959" s="100"/>
      <c r="F1959" s="103" t="s">
        <v>539</v>
      </c>
      <c r="G1959" s="103"/>
      <c r="H1959" s="104">
        <v>7.35</v>
      </c>
    </row>
    <row r="1960" spans="2:8" ht="13.9" customHeight="1">
      <c r="B1960" s="100"/>
      <c r="C1960" s="100"/>
      <c r="D1960" s="100"/>
      <c r="E1960" s="100"/>
      <c r="F1960" s="103" t="s">
        <v>569</v>
      </c>
      <c r="G1960" s="103"/>
      <c r="H1960" s="104">
        <v>9.2100000000000009</v>
      </c>
    </row>
    <row r="1961" spans="2:8">
      <c r="B1961" s="100"/>
      <c r="C1961" s="100"/>
      <c r="D1961" s="93"/>
      <c r="E1961" s="93"/>
      <c r="F1961" s="100"/>
      <c r="G1961" s="115"/>
      <c r="H1961" s="100"/>
    </row>
    <row r="1962" spans="2:8" ht="24.5" customHeight="1">
      <c r="B1962" s="87" t="s">
        <v>1190</v>
      </c>
      <c r="C1962" s="87"/>
      <c r="D1962" s="87"/>
      <c r="E1962" s="87"/>
      <c r="F1962" s="87"/>
      <c r="G1962" s="87"/>
      <c r="H1962" s="87"/>
    </row>
    <row r="1963" spans="2:8" ht="13.9" customHeight="1">
      <c r="B1963" s="94" t="s">
        <v>549</v>
      </c>
      <c r="C1963" s="94"/>
      <c r="D1963" s="95" t="s">
        <v>11</v>
      </c>
      <c r="E1963" s="95" t="s">
        <v>550</v>
      </c>
      <c r="F1963" s="95" t="s">
        <v>551</v>
      </c>
      <c r="G1963" s="113" t="s">
        <v>552</v>
      </c>
      <c r="H1963" s="95" t="s">
        <v>553</v>
      </c>
    </row>
    <row r="1964" spans="2:8" ht="13.9" customHeight="1">
      <c r="B1964" s="96" t="s">
        <v>1191</v>
      </c>
      <c r="C1964" s="97" t="s">
        <v>1192</v>
      </c>
      <c r="D1964" s="96" t="s">
        <v>39</v>
      </c>
      <c r="E1964" s="96" t="s">
        <v>28</v>
      </c>
      <c r="F1964" s="98">
        <v>1</v>
      </c>
      <c r="G1964" s="114">
        <v>0.65</v>
      </c>
      <c r="H1964" s="99">
        <v>0.65</v>
      </c>
    </row>
    <row r="1965" spans="2:8" ht="13.9" customHeight="1">
      <c r="B1965" s="96" t="s">
        <v>1166</v>
      </c>
      <c r="C1965" s="97" t="s">
        <v>1167</v>
      </c>
      <c r="D1965" s="96" t="s">
        <v>39</v>
      </c>
      <c r="E1965" s="96" t="s">
        <v>28</v>
      </c>
      <c r="F1965" s="98">
        <v>0.04</v>
      </c>
      <c r="G1965" s="114">
        <v>14.33</v>
      </c>
      <c r="H1965" s="99">
        <v>0.56999999999999995</v>
      </c>
    </row>
    <row r="1966" spans="2:8" ht="13.9" customHeight="1">
      <c r="B1966" s="96" t="s">
        <v>1150</v>
      </c>
      <c r="C1966" s="97" t="s">
        <v>1151</v>
      </c>
      <c r="D1966" s="96" t="s">
        <v>39</v>
      </c>
      <c r="E1966" s="96" t="s">
        <v>28</v>
      </c>
      <c r="F1966" s="98">
        <v>0.01</v>
      </c>
      <c r="G1966" s="114">
        <v>39.22</v>
      </c>
      <c r="H1966" s="99">
        <v>0.39</v>
      </c>
    </row>
    <row r="1967" spans="2:8" ht="13.9" customHeight="1">
      <c r="B1967" s="96" t="s">
        <v>1152</v>
      </c>
      <c r="C1967" s="97" t="s">
        <v>1153</v>
      </c>
      <c r="D1967" s="96" t="s">
        <v>39</v>
      </c>
      <c r="E1967" s="96" t="s">
        <v>28</v>
      </c>
      <c r="F1967" s="98">
        <v>8.0000000000000002E-3</v>
      </c>
      <c r="G1967" s="114">
        <v>1.42</v>
      </c>
      <c r="H1967" s="99">
        <v>0.01</v>
      </c>
    </row>
    <row r="1968" spans="2:8" ht="13.9" customHeight="1">
      <c r="B1968" s="100"/>
      <c r="C1968" s="100"/>
      <c r="D1968" s="100"/>
      <c r="E1968" s="100"/>
      <c r="F1968" s="101" t="s">
        <v>556</v>
      </c>
      <c r="G1968" s="101"/>
      <c r="H1968" s="102">
        <v>1.62</v>
      </c>
    </row>
    <row r="1969" spans="2:8" ht="13.9" customHeight="1">
      <c r="B1969" s="94" t="s">
        <v>557</v>
      </c>
      <c r="C1969" s="94"/>
      <c r="D1969" s="95" t="s">
        <v>11</v>
      </c>
      <c r="E1969" s="95" t="s">
        <v>550</v>
      </c>
      <c r="F1969" s="95" t="s">
        <v>551</v>
      </c>
      <c r="G1969" s="113" t="s">
        <v>552</v>
      </c>
      <c r="H1969" s="95" t="s">
        <v>553</v>
      </c>
    </row>
    <row r="1970" spans="2:8" ht="21">
      <c r="B1970" s="96" t="s">
        <v>1122</v>
      </c>
      <c r="C1970" s="97" t="s">
        <v>1123</v>
      </c>
      <c r="D1970" s="96" t="s">
        <v>39</v>
      </c>
      <c r="E1970" s="96" t="s">
        <v>40</v>
      </c>
      <c r="F1970" s="98">
        <v>0.08</v>
      </c>
      <c r="G1970" s="114">
        <v>11.49</v>
      </c>
      <c r="H1970" s="99">
        <v>0.92</v>
      </c>
    </row>
    <row r="1971" spans="2:8" ht="19.399999999999999" customHeight="1">
      <c r="B1971" s="96" t="s">
        <v>1120</v>
      </c>
      <c r="C1971" s="97" t="s">
        <v>1121</v>
      </c>
      <c r="D1971" s="96" t="s">
        <v>39</v>
      </c>
      <c r="E1971" s="96" t="s">
        <v>40</v>
      </c>
      <c r="F1971" s="98">
        <v>0.08</v>
      </c>
      <c r="G1971" s="114">
        <v>15.41</v>
      </c>
      <c r="H1971" s="99">
        <v>1.23</v>
      </c>
    </row>
    <row r="1972" spans="2:8" ht="14.9" customHeight="1">
      <c r="B1972" s="100"/>
      <c r="C1972" s="100"/>
      <c r="D1972" s="100"/>
      <c r="E1972" s="100"/>
      <c r="F1972" s="101" t="s">
        <v>562</v>
      </c>
      <c r="G1972" s="101"/>
      <c r="H1972" s="102">
        <v>2.15</v>
      </c>
    </row>
    <row r="1973" spans="2:8" ht="13.9" customHeight="1">
      <c r="B1973" s="100"/>
      <c r="C1973" s="100"/>
      <c r="D1973" s="100"/>
      <c r="E1973" s="100"/>
      <c r="F1973" s="103" t="s">
        <v>563</v>
      </c>
      <c r="G1973" s="103"/>
      <c r="H1973" s="104">
        <v>3.76</v>
      </c>
    </row>
    <row r="1974" spans="2:8" ht="13.9" customHeight="1">
      <c r="B1974" s="100"/>
      <c r="C1974" s="100"/>
      <c r="D1974" s="100"/>
      <c r="E1974" s="100"/>
      <c r="F1974" s="103" t="s">
        <v>564</v>
      </c>
      <c r="G1974" s="103"/>
      <c r="H1974" s="104">
        <v>2.93</v>
      </c>
    </row>
    <row r="1975" spans="2:8" ht="13.9" customHeight="1">
      <c r="B1975" s="100"/>
      <c r="C1975" s="100"/>
      <c r="D1975" s="100"/>
      <c r="E1975" s="100"/>
      <c r="F1975" s="103" t="s">
        <v>565</v>
      </c>
      <c r="G1975" s="103"/>
      <c r="H1975" s="104">
        <v>0.83</v>
      </c>
    </row>
    <row r="1976" spans="2:8" ht="13.9" customHeight="1">
      <c r="B1976" s="100"/>
      <c r="C1976" s="100"/>
      <c r="D1976" s="100"/>
      <c r="E1976" s="100"/>
      <c r="F1976" s="103" t="s">
        <v>566</v>
      </c>
      <c r="G1976" s="103"/>
      <c r="H1976" s="104">
        <v>3.76</v>
      </c>
    </row>
    <row r="1977" spans="2:8" ht="13.9" customHeight="1">
      <c r="B1977" s="100"/>
      <c r="C1977" s="100"/>
      <c r="D1977" s="100"/>
      <c r="E1977" s="100"/>
      <c r="F1977" s="103" t="s">
        <v>567</v>
      </c>
      <c r="G1977" s="103"/>
      <c r="H1977" s="104">
        <v>0.94830000000000003</v>
      </c>
    </row>
    <row r="1978" spans="2:8" ht="14.9" customHeight="1">
      <c r="B1978" s="100"/>
      <c r="C1978" s="100"/>
      <c r="D1978" s="100"/>
      <c r="E1978" s="100"/>
      <c r="F1978" s="103" t="s">
        <v>568</v>
      </c>
      <c r="G1978" s="103"/>
      <c r="H1978" s="104">
        <v>4.71</v>
      </c>
    </row>
    <row r="1979" spans="2:8" ht="13.9" customHeight="1">
      <c r="B1979" s="100"/>
      <c r="C1979" s="100"/>
      <c r="D1979" s="100"/>
      <c r="E1979" s="100"/>
      <c r="F1979" s="103" t="s">
        <v>539</v>
      </c>
      <c r="G1979" s="103"/>
      <c r="H1979" s="104">
        <v>45.12</v>
      </c>
    </row>
    <row r="1980" spans="2:8" ht="13.9" customHeight="1">
      <c r="B1980" s="100"/>
      <c r="C1980" s="100"/>
      <c r="D1980" s="100"/>
      <c r="E1980" s="100"/>
      <c r="F1980" s="103" t="s">
        <v>569</v>
      </c>
      <c r="G1980" s="103"/>
      <c r="H1980" s="104">
        <v>56.52</v>
      </c>
    </row>
    <row r="1981" spans="2:8" ht="13.9" customHeight="1">
      <c r="B1981" s="100"/>
      <c r="C1981" s="100"/>
      <c r="D1981" s="93"/>
      <c r="E1981" s="93"/>
      <c r="F1981" s="100"/>
      <c r="G1981" s="115"/>
      <c r="H1981" s="100"/>
    </row>
    <row r="1982" spans="2:8" ht="28.5" customHeight="1">
      <c r="B1982" s="87" t="s">
        <v>1193</v>
      </c>
      <c r="C1982" s="87"/>
      <c r="D1982" s="87"/>
      <c r="E1982" s="87"/>
      <c r="F1982" s="87"/>
      <c r="G1982" s="87"/>
      <c r="H1982" s="87"/>
    </row>
    <row r="1983" spans="2:8" ht="13.9" customHeight="1">
      <c r="B1983" s="94" t="s">
        <v>549</v>
      </c>
      <c r="C1983" s="94"/>
      <c r="D1983" s="95" t="s">
        <v>11</v>
      </c>
      <c r="E1983" s="95" t="s">
        <v>550</v>
      </c>
      <c r="F1983" s="95" t="s">
        <v>551</v>
      </c>
      <c r="G1983" s="113" t="s">
        <v>552</v>
      </c>
      <c r="H1983" s="95" t="s">
        <v>553</v>
      </c>
    </row>
    <row r="1984" spans="2:8" ht="13.9" customHeight="1">
      <c r="B1984" s="96" t="s">
        <v>1194</v>
      </c>
      <c r="C1984" s="97" t="s">
        <v>1195</v>
      </c>
      <c r="D1984" s="96" t="s">
        <v>39</v>
      </c>
      <c r="E1984" s="96" t="s">
        <v>28</v>
      </c>
      <c r="F1984" s="98">
        <v>1</v>
      </c>
      <c r="G1984" s="114">
        <v>3.27</v>
      </c>
      <c r="H1984" s="99">
        <v>3.27</v>
      </c>
    </row>
    <row r="1985" spans="2:8" ht="13.9" customHeight="1">
      <c r="B1985" s="96" t="s">
        <v>1166</v>
      </c>
      <c r="C1985" s="97" t="s">
        <v>1167</v>
      </c>
      <c r="D1985" s="96" t="s">
        <v>39</v>
      </c>
      <c r="E1985" s="96" t="s">
        <v>28</v>
      </c>
      <c r="F1985" s="98">
        <v>7.0999999999999994E-2</v>
      </c>
      <c r="G1985" s="114">
        <v>14.33</v>
      </c>
      <c r="H1985" s="99">
        <v>1.02</v>
      </c>
    </row>
    <row r="1986" spans="2:8" ht="13.9" customHeight="1">
      <c r="B1986" s="96" t="s">
        <v>1150</v>
      </c>
      <c r="C1986" s="97" t="s">
        <v>1151</v>
      </c>
      <c r="D1986" s="96" t="s">
        <v>39</v>
      </c>
      <c r="E1986" s="96" t="s">
        <v>28</v>
      </c>
      <c r="F1986" s="98">
        <v>1.7999999999999999E-2</v>
      </c>
      <c r="G1986" s="114">
        <v>39.22</v>
      </c>
      <c r="H1986" s="99">
        <v>0.71</v>
      </c>
    </row>
    <row r="1987" spans="2:8" ht="13.9" customHeight="1">
      <c r="B1987" s="96" t="s">
        <v>1152</v>
      </c>
      <c r="C1987" s="97" t="s">
        <v>1153</v>
      </c>
      <c r="D1987" s="96" t="s">
        <v>39</v>
      </c>
      <c r="E1987" s="96" t="s">
        <v>28</v>
      </c>
      <c r="F1987" s="98">
        <v>1.0999999999999999E-2</v>
      </c>
      <c r="G1987" s="114">
        <v>1.42</v>
      </c>
      <c r="H1987" s="99">
        <v>0.02</v>
      </c>
    </row>
    <row r="1988" spans="2:8" ht="13.9" customHeight="1">
      <c r="B1988" s="100"/>
      <c r="C1988" s="100"/>
      <c r="D1988" s="100"/>
      <c r="E1988" s="100"/>
      <c r="F1988" s="101" t="s">
        <v>556</v>
      </c>
      <c r="G1988" s="101"/>
      <c r="H1988" s="102">
        <v>5.0199999999999996</v>
      </c>
    </row>
    <row r="1989" spans="2:8" ht="14.15" customHeight="1">
      <c r="B1989" s="94" t="s">
        <v>557</v>
      </c>
      <c r="C1989" s="94"/>
      <c r="D1989" s="95" t="s">
        <v>11</v>
      </c>
      <c r="E1989" s="95" t="s">
        <v>550</v>
      </c>
      <c r="F1989" s="95" t="s">
        <v>551</v>
      </c>
      <c r="G1989" s="113" t="s">
        <v>552</v>
      </c>
      <c r="H1989" s="95" t="s">
        <v>553</v>
      </c>
    </row>
    <row r="1990" spans="2:8" ht="19.399999999999999" customHeight="1">
      <c r="B1990" s="96" t="s">
        <v>1122</v>
      </c>
      <c r="C1990" s="97" t="s">
        <v>1123</v>
      </c>
      <c r="D1990" s="96" t="s">
        <v>39</v>
      </c>
      <c r="E1990" s="96" t="s">
        <v>40</v>
      </c>
      <c r="F1990" s="98">
        <v>0.114</v>
      </c>
      <c r="G1990" s="114">
        <v>11.49</v>
      </c>
      <c r="H1990" s="99">
        <v>1.31</v>
      </c>
    </row>
    <row r="1991" spans="2:8" ht="14.9" customHeight="1">
      <c r="B1991" s="96" t="s">
        <v>1120</v>
      </c>
      <c r="C1991" s="97" t="s">
        <v>1121</v>
      </c>
      <c r="D1991" s="96" t="s">
        <v>39</v>
      </c>
      <c r="E1991" s="96" t="s">
        <v>40</v>
      </c>
      <c r="F1991" s="98">
        <v>0.114</v>
      </c>
      <c r="G1991" s="114">
        <v>15.41</v>
      </c>
      <c r="H1991" s="99">
        <v>1.76</v>
      </c>
    </row>
    <row r="1992" spans="2:8" ht="13.9" customHeight="1">
      <c r="B1992" s="100"/>
      <c r="C1992" s="100"/>
      <c r="D1992" s="100"/>
      <c r="E1992" s="100"/>
      <c r="F1992" s="101" t="s">
        <v>562</v>
      </c>
      <c r="G1992" s="101"/>
      <c r="H1992" s="102">
        <v>3.07</v>
      </c>
    </row>
    <row r="1993" spans="2:8" ht="13.9" customHeight="1">
      <c r="B1993" s="100"/>
      <c r="C1993" s="100"/>
      <c r="D1993" s="100"/>
      <c r="E1993" s="100"/>
      <c r="F1993" s="103" t="s">
        <v>563</v>
      </c>
      <c r="G1993" s="103"/>
      <c r="H1993" s="104">
        <v>8.0399999999999991</v>
      </c>
    </row>
    <row r="1994" spans="2:8" ht="13.9" customHeight="1">
      <c r="B1994" s="100"/>
      <c r="C1994" s="100"/>
      <c r="D1994" s="100"/>
      <c r="E1994" s="100"/>
      <c r="F1994" s="103" t="s">
        <v>564</v>
      </c>
      <c r="G1994" s="103"/>
      <c r="H1994" s="104">
        <v>6.89</v>
      </c>
    </row>
    <row r="1995" spans="2:8" ht="13.9" customHeight="1">
      <c r="B1995" s="100"/>
      <c r="C1995" s="100"/>
      <c r="D1995" s="100"/>
      <c r="E1995" s="100"/>
      <c r="F1995" s="103" t="s">
        <v>565</v>
      </c>
      <c r="G1995" s="103"/>
      <c r="H1995" s="104">
        <v>1.1499999999999999</v>
      </c>
    </row>
    <row r="1996" spans="2:8" ht="13.9" customHeight="1">
      <c r="B1996" s="100"/>
      <c r="C1996" s="100"/>
      <c r="D1996" s="100"/>
      <c r="E1996" s="100"/>
      <c r="F1996" s="103" t="s">
        <v>566</v>
      </c>
      <c r="G1996" s="103"/>
      <c r="H1996" s="104">
        <v>8.0399999999999991</v>
      </c>
    </row>
    <row r="1997" spans="2:8" ht="14.9" customHeight="1">
      <c r="B1997" s="100"/>
      <c r="C1997" s="100"/>
      <c r="D1997" s="100"/>
      <c r="E1997" s="100"/>
      <c r="F1997" s="103" t="s">
        <v>567</v>
      </c>
      <c r="G1997" s="103"/>
      <c r="H1997" s="104">
        <v>2.0276999999999998</v>
      </c>
    </row>
    <row r="1998" spans="2:8" ht="13.9" customHeight="1">
      <c r="B1998" s="100"/>
      <c r="C1998" s="100"/>
      <c r="D1998" s="100"/>
      <c r="E1998" s="100"/>
      <c r="F1998" s="103" t="s">
        <v>568</v>
      </c>
      <c r="G1998" s="103"/>
      <c r="H1998" s="104">
        <v>10.07</v>
      </c>
    </row>
    <row r="1999" spans="2:8" ht="13.9" customHeight="1">
      <c r="B1999" s="100"/>
      <c r="C1999" s="100"/>
      <c r="D1999" s="100"/>
      <c r="E1999" s="100"/>
      <c r="F1999" s="103" t="s">
        <v>539</v>
      </c>
      <c r="G1999" s="103"/>
      <c r="H1999" s="104">
        <v>16.079999999999998</v>
      </c>
    </row>
    <row r="2000" spans="2:8" ht="13.9" customHeight="1">
      <c r="B2000" s="100"/>
      <c r="C2000" s="100"/>
      <c r="D2000" s="100"/>
      <c r="E2000" s="100"/>
      <c r="F2000" s="103" t="s">
        <v>569</v>
      </c>
      <c r="G2000" s="103"/>
      <c r="H2000" s="104">
        <v>20.14</v>
      </c>
    </row>
    <row r="2001" spans="2:8" ht="13.9" customHeight="1">
      <c r="B2001" s="100"/>
      <c r="C2001" s="100"/>
      <c r="D2001" s="93"/>
      <c r="E2001" s="93"/>
      <c r="F2001" s="100"/>
      <c r="G2001" s="115"/>
      <c r="H2001" s="100"/>
    </row>
    <row r="2002" spans="2:8" ht="26.5" customHeight="1">
      <c r="B2002" s="87" t="s">
        <v>1196</v>
      </c>
      <c r="C2002" s="87"/>
      <c r="D2002" s="87"/>
      <c r="E2002" s="87"/>
      <c r="F2002" s="87"/>
      <c r="G2002" s="87"/>
      <c r="H2002" s="87"/>
    </row>
    <row r="2003" spans="2:8" ht="13.9" customHeight="1">
      <c r="B2003" s="94" t="s">
        <v>549</v>
      </c>
      <c r="C2003" s="94"/>
      <c r="D2003" s="95" t="s">
        <v>11</v>
      </c>
      <c r="E2003" s="95" t="s">
        <v>550</v>
      </c>
      <c r="F2003" s="95" t="s">
        <v>551</v>
      </c>
      <c r="G2003" s="113" t="s">
        <v>552</v>
      </c>
      <c r="H2003" s="95" t="s">
        <v>553</v>
      </c>
    </row>
    <row r="2004" spans="2:8" ht="13.9" customHeight="1">
      <c r="B2004" s="96" t="s">
        <v>1146</v>
      </c>
      <c r="C2004" s="97" t="s">
        <v>1147</v>
      </c>
      <c r="D2004" s="96" t="s">
        <v>39</v>
      </c>
      <c r="E2004" s="96" t="s">
        <v>28</v>
      </c>
      <c r="F2004" s="98">
        <v>7.0000000000000001E-3</v>
      </c>
      <c r="G2004" s="114">
        <v>45.16</v>
      </c>
      <c r="H2004" s="99">
        <v>0.32</v>
      </c>
    </row>
    <row r="2005" spans="2:8" ht="13.9" customHeight="1">
      <c r="B2005" s="96" t="s">
        <v>1197</v>
      </c>
      <c r="C2005" s="97" t="s">
        <v>1198</v>
      </c>
      <c r="D2005" s="96" t="s">
        <v>39</v>
      </c>
      <c r="E2005" s="96" t="s">
        <v>28</v>
      </c>
      <c r="F2005" s="98">
        <v>1</v>
      </c>
      <c r="G2005" s="114">
        <v>5.37</v>
      </c>
      <c r="H2005" s="99">
        <v>5.37</v>
      </c>
    </row>
    <row r="2006" spans="2:8" ht="13.9" customHeight="1">
      <c r="B2006" s="96" t="s">
        <v>1150</v>
      </c>
      <c r="C2006" s="97" t="s">
        <v>1151</v>
      </c>
      <c r="D2006" s="96" t="s">
        <v>39</v>
      </c>
      <c r="E2006" s="96" t="s">
        <v>28</v>
      </c>
      <c r="F2006" s="98">
        <v>8.0000000000000002E-3</v>
      </c>
      <c r="G2006" s="114">
        <v>39.22</v>
      </c>
      <c r="H2006" s="99">
        <v>0.31</v>
      </c>
    </row>
    <row r="2007" spans="2:8" ht="13.9" customHeight="1">
      <c r="B2007" s="96" t="s">
        <v>1152</v>
      </c>
      <c r="C2007" s="97" t="s">
        <v>1153</v>
      </c>
      <c r="D2007" s="96" t="s">
        <v>39</v>
      </c>
      <c r="E2007" s="96" t="s">
        <v>28</v>
      </c>
      <c r="F2007" s="98">
        <v>0.05</v>
      </c>
      <c r="G2007" s="114">
        <v>1.42</v>
      </c>
      <c r="H2007" s="99">
        <v>7.0000000000000007E-2</v>
      </c>
    </row>
    <row r="2008" spans="2:8" ht="13.9" customHeight="1">
      <c r="B2008" s="100"/>
      <c r="C2008" s="100"/>
      <c r="D2008" s="100"/>
      <c r="E2008" s="100"/>
      <c r="F2008" s="101" t="s">
        <v>556</v>
      </c>
      <c r="G2008" s="101"/>
      <c r="H2008" s="102">
        <v>6.07</v>
      </c>
    </row>
    <row r="2009" spans="2:8" ht="19.399999999999999" customHeight="1">
      <c r="B2009" s="94" t="s">
        <v>557</v>
      </c>
      <c r="C2009" s="94"/>
      <c r="D2009" s="95" t="s">
        <v>11</v>
      </c>
      <c r="E2009" s="95" t="s">
        <v>550</v>
      </c>
      <c r="F2009" s="95" t="s">
        <v>551</v>
      </c>
      <c r="G2009" s="113" t="s">
        <v>552</v>
      </c>
      <c r="H2009" s="95" t="s">
        <v>553</v>
      </c>
    </row>
    <row r="2010" spans="2:8" ht="14.9" customHeight="1">
      <c r="B2010" s="96" t="s">
        <v>1122</v>
      </c>
      <c r="C2010" s="97" t="s">
        <v>1123</v>
      </c>
      <c r="D2010" s="96" t="s">
        <v>39</v>
      </c>
      <c r="E2010" s="96" t="s">
        <v>40</v>
      </c>
      <c r="F2010" s="98">
        <v>0.15</v>
      </c>
      <c r="G2010" s="114">
        <v>11.49</v>
      </c>
      <c r="H2010" s="99">
        <v>1.72</v>
      </c>
    </row>
    <row r="2011" spans="2:8">
      <c r="B2011" s="96" t="s">
        <v>1120</v>
      </c>
      <c r="C2011" s="97" t="s">
        <v>1121</v>
      </c>
      <c r="D2011" s="96" t="s">
        <v>39</v>
      </c>
      <c r="E2011" s="96" t="s">
        <v>40</v>
      </c>
      <c r="F2011" s="98">
        <v>0.15</v>
      </c>
      <c r="G2011" s="114">
        <v>15.41</v>
      </c>
      <c r="H2011" s="99">
        <v>2.31</v>
      </c>
    </row>
    <row r="2012" spans="2:8" ht="13.9" customHeight="1">
      <c r="B2012" s="100"/>
      <c r="C2012" s="100"/>
      <c r="D2012" s="100"/>
      <c r="E2012" s="100"/>
      <c r="F2012" s="101" t="s">
        <v>562</v>
      </c>
      <c r="G2012" s="101"/>
      <c r="H2012" s="102">
        <v>4.03</v>
      </c>
    </row>
    <row r="2013" spans="2:8" ht="13.9" customHeight="1">
      <c r="B2013" s="100"/>
      <c r="C2013" s="100"/>
      <c r="D2013" s="100"/>
      <c r="E2013" s="100"/>
      <c r="F2013" s="103" t="s">
        <v>563</v>
      </c>
      <c r="G2013" s="103"/>
      <c r="H2013" s="104">
        <v>10.09</v>
      </c>
    </row>
    <row r="2014" spans="2:8" ht="13.9" customHeight="1">
      <c r="B2014" s="100"/>
      <c r="C2014" s="100"/>
      <c r="D2014" s="100"/>
      <c r="E2014" s="100"/>
      <c r="F2014" s="103" t="s">
        <v>564</v>
      </c>
      <c r="G2014" s="103"/>
      <c r="H2014" s="104">
        <v>8.5299999999999994</v>
      </c>
    </row>
    <row r="2015" spans="2:8" ht="14.9" customHeight="1">
      <c r="B2015" s="100"/>
      <c r="C2015" s="100"/>
      <c r="D2015" s="100"/>
      <c r="E2015" s="100"/>
      <c r="F2015" s="103" t="s">
        <v>565</v>
      </c>
      <c r="G2015" s="103"/>
      <c r="H2015" s="104">
        <v>1.56</v>
      </c>
    </row>
    <row r="2016" spans="2:8" ht="13.9" customHeight="1">
      <c r="B2016" s="100"/>
      <c r="C2016" s="100"/>
      <c r="D2016" s="100"/>
      <c r="E2016" s="100"/>
      <c r="F2016" s="103" t="s">
        <v>566</v>
      </c>
      <c r="G2016" s="103"/>
      <c r="H2016" s="104">
        <v>10.09</v>
      </c>
    </row>
    <row r="2017" spans="2:8" ht="13.9" customHeight="1">
      <c r="B2017" s="100"/>
      <c r="C2017" s="100"/>
      <c r="D2017" s="100"/>
      <c r="E2017" s="100"/>
      <c r="F2017" s="103" t="s">
        <v>567</v>
      </c>
      <c r="G2017" s="103"/>
      <c r="H2017" s="104">
        <v>2.5447000000000002</v>
      </c>
    </row>
    <row r="2018" spans="2:8" ht="13.9" customHeight="1">
      <c r="B2018" s="100"/>
      <c r="C2018" s="100"/>
      <c r="D2018" s="100"/>
      <c r="E2018" s="100"/>
      <c r="F2018" s="103" t="s">
        <v>568</v>
      </c>
      <c r="G2018" s="103"/>
      <c r="H2018" s="104">
        <v>12.63</v>
      </c>
    </row>
    <row r="2019" spans="2:8" ht="13.9" customHeight="1">
      <c r="B2019" s="100"/>
      <c r="C2019" s="100"/>
      <c r="D2019" s="100"/>
      <c r="E2019" s="100"/>
      <c r="F2019" s="103" t="s">
        <v>539</v>
      </c>
      <c r="G2019" s="103"/>
      <c r="H2019" s="104">
        <v>20.18</v>
      </c>
    </row>
    <row r="2020" spans="2:8" ht="13.9" customHeight="1">
      <c r="B2020" s="100"/>
      <c r="C2020" s="100"/>
      <c r="D2020" s="100"/>
      <c r="E2020" s="100"/>
      <c r="F2020" s="103" t="s">
        <v>569</v>
      </c>
      <c r="G2020" s="103"/>
      <c r="H2020" s="104">
        <v>25.26</v>
      </c>
    </row>
    <row r="2021" spans="2:8" ht="13.9" customHeight="1">
      <c r="B2021" s="100"/>
      <c r="C2021" s="100"/>
      <c r="D2021" s="93"/>
      <c r="E2021" s="93"/>
      <c r="F2021" s="100"/>
      <c r="G2021" s="115"/>
      <c r="H2021" s="100"/>
    </row>
    <row r="2022" spans="2:8" ht="13.9" customHeight="1">
      <c r="B2022" s="87" t="s">
        <v>1199</v>
      </c>
      <c r="C2022" s="87"/>
      <c r="D2022" s="87"/>
      <c r="E2022" s="87"/>
      <c r="F2022" s="87"/>
      <c r="G2022" s="87"/>
      <c r="H2022" s="87"/>
    </row>
    <row r="2023" spans="2:8" ht="13.9" customHeight="1">
      <c r="B2023" s="94" t="s">
        <v>549</v>
      </c>
      <c r="C2023" s="94"/>
      <c r="D2023" s="95" t="s">
        <v>11</v>
      </c>
      <c r="E2023" s="95" t="s">
        <v>550</v>
      </c>
      <c r="F2023" s="95" t="s">
        <v>551</v>
      </c>
      <c r="G2023" s="113" t="s">
        <v>552</v>
      </c>
      <c r="H2023" s="95" t="s">
        <v>553</v>
      </c>
    </row>
    <row r="2024" spans="2:8" ht="13.9" customHeight="1">
      <c r="B2024" s="96" t="s">
        <v>1200</v>
      </c>
      <c r="C2024" s="97" t="s">
        <v>1201</v>
      </c>
      <c r="D2024" s="96" t="s">
        <v>330</v>
      </c>
      <c r="E2024" s="96" t="s">
        <v>97</v>
      </c>
      <c r="F2024" s="98">
        <v>2.5000000000000001E-3</v>
      </c>
      <c r="G2024" s="114">
        <v>43.56</v>
      </c>
      <c r="H2024" s="99">
        <v>0.11</v>
      </c>
    </row>
    <row r="2025" spans="2:8" ht="13.9" customHeight="1">
      <c r="B2025" s="96" t="s">
        <v>1202</v>
      </c>
      <c r="C2025" s="97" t="s">
        <v>1203</v>
      </c>
      <c r="D2025" s="96" t="s">
        <v>330</v>
      </c>
      <c r="E2025" s="96" t="s">
        <v>154</v>
      </c>
      <c r="F2025" s="98">
        <v>0.31</v>
      </c>
      <c r="G2025" s="114">
        <v>0.2</v>
      </c>
      <c r="H2025" s="99">
        <v>0.06</v>
      </c>
    </row>
    <row r="2026" spans="2:8">
      <c r="B2026" s="96" t="s">
        <v>1204</v>
      </c>
      <c r="C2026" s="97" t="s">
        <v>1205</v>
      </c>
      <c r="D2026" s="96" t="s">
        <v>330</v>
      </c>
      <c r="E2026" s="96" t="s">
        <v>28</v>
      </c>
      <c r="F2026" s="98">
        <v>1</v>
      </c>
      <c r="G2026" s="114">
        <v>3.9</v>
      </c>
      <c r="H2026" s="99">
        <v>3.9</v>
      </c>
    </row>
    <row r="2027" spans="2:8" ht="12.75" customHeight="1">
      <c r="B2027" s="96" t="s">
        <v>1206</v>
      </c>
      <c r="C2027" s="97" t="s">
        <v>1207</v>
      </c>
      <c r="D2027" s="96" t="s">
        <v>330</v>
      </c>
      <c r="E2027" s="96" t="s">
        <v>628</v>
      </c>
      <c r="F2027" s="98">
        <v>4.0000000000000001E-3</v>
      </c>
      <c r="G2027" s="114">
        <v>32.159999999999997</v>
      </c>
      <c r="H2027" s="99">
        <v>0.13</v>
      </c>
    </row>
    <row r="2028" spans="2:8" ht="14.9" customHeight="1">
      <c r="B2028" s="100"/>
      <c r="C2028" s="100"/>
      <c r="D2028" s="100"/>
      <c r="E2028" s="100"/>
      <c r="F2028" s="101" t="s">
        <v>556</v>
      </c>
      <c r="G2028" s="101"/>
      <c r="H2028" s="102">
        <v>4.2</v>
      </c>
    </row>
    <row r="2029" spans="2:8" ht="14.15" customHeight="1">
      <c r="B2029" s="94" t="s">
        <v>557</v>
      </c>
      <c r="C2029" s="94"/>
      <c r="D2029" s="95" t="s">
        <v>11</v>
      </c>
      <c r="E2029" s="95" t="s">
        <v>550</v>
      </c>
      <c r="F2029" s="95" t="s">
        <v>551</v>
      </c>
      <c r="G2029" s="113" t="s">
        <v>552</v>
      </c>
      <c r="H2029" s="95" t="s">
        <v>553</v>
      </c>
    </row>
    <row r="2030" spans="2:8">
      <c r="B2030" s="96" t="s">
        <v>1120</v>
      </c>
      <c r="C2030" s="97" t="s">
        <v>1121</v>
      </c>
      <c r="D2030" s="96" t="s">
        <v>39</v>
      </c>
      <c r="E2030" s="96" t="s">
        <v>40</v>
      </c>
      <c r="F2030" s="98">
        <v>0.18</v>
      </c>
      <c r="G2030" s="114">
        <v>15.41</v>
      </c>
      <c r="H2030" s="99">
        <v>2.77</v>
      </c>
    </row>
    <row r="2031" spans="2:8" ht="21">
      <c r="B2031" s="96" t="s">
        <v>1122</v>
      </c>
      <c r="C2031" s="97" t="s">
        <v>1123</v>
      </c>
      <c r="D2031" s="96" t="s">
        <v>39</v>
      </c>
      <c r="E2031" s="96" t="s">
        <v>40</v>
      </c>
      <c r="F2031" s="98">
        <v>0.18</v>
      </c>
      <c r="G2031" s="114">
        <v>11.49</v>
      </c>
      <c r="H2031" s="99">
        <v>2.0699999999999998</v>
      </c>
    </row>
    <row r="2032" spans="2:8" ht="13.9" customHeight="1">
      <c r="B2032" s="100"/>
      <c r="C2032" s="100"/>
      <c r="D2032" s="100"/>
      <c r="E2032" s="100"/>
      <c r="F2032" s="101" t="s">
        <v>562</v>
      </c>
      <c r="G2032" s="101"/>
      <c r="H2032" s="102">
        <v>4.84</v>
      </c>
    </row>
    <row r="2033" spans="2:8" ht="13.9" customHeight="1">
      <c r="B2033" s="100"/>
      <c r="C2033" s="100"/>
      <c r="D2033" s="100"/>
      <c r="E2033" s="100"/>
      <c r="F2033" s="103" t="s">
        <v>563</v>
      </c>
      <c r="G2033" s="103"/>
      <c r="H2033" s="104">
        <v>9.0399999999999991</v>
      </c>
    </row>
    <row r="2034" spans="2:8" ht="14.9" customHeight="1">
      <c r="B2034" s="100"/>
      <c r="C2034" s="100"/>
      <c r="D2034" s="100"/>
      <c r="E2034" s="100"/>
      <c r="F2034" s="103" t="s">
        <v>564</v>
      </c>
      <c r="G2034" s="103"/>
      <c r="H2034" s="104">
        <v>7.16</v>
      </c>
    </row>
    <row r="2035" spans="2:8" ht="13.9" customHeight="1">
      <c r="B2035" s="100"/>
      <c r="C2035" s="100"/>
      <c r="D2035" s="100"/>
      <c r="E2035" s="100"/>
      <c r="F2035" s="103" t="s">
        <v>565</v>
      </c>
      <c r="G2035" s="103"/>
      <c r="H2035" s="104">
        <v>1.88</v>
      </c>
    </row>
    <row r="2036" spans="2:8" ht="13.9" customHeight="1">
      <c r="B2036" s="100"/>
      <c r="C2036" s="100"/>
      <c r="D2036" s="100"/>
      <c r="E2036" s="100"/>
      <c r="F2036" s="103" t="s">
        <v>566</v>
      </c>
      <c r="G2036" s="103"/>
      <c r="H2036" s="104">
        <v>9.0399999999999991</v>
      </c>
    </row>
    <row r="2037" spans="2:8" ht="13.9" customHeight="1">
      <c r="B2037" s="100"/>
      <c r="C2037" s="100"/>
      <c r="D2037" s="100"/>
      <c r="E2037" s="100"/>
      <c r="F2037" s="103" t="s">
        <v>567</v>
      </c>
      <c r="G2037" s="103"/>
      <c r="H2037" s="104">
        <v>2.2799</v>
      </c>
    </row>
    <row r="2038" spans="2:8" ht="13.9" customHeight="1">
      <c r="B2038" s="100"/>
      <c r="C2038" s="100"/>
      <c r="D2038" s="100"/>
      <c r="E2038" s="100"/>
      <c r="F2038" s="103" t="s">
        <v>568</v>
      </c>
      <c r="G2038" s="103"/>
      <c r="H2038" s="104">
        <v>11.32</v>
      </c>
    </row>
    <row r="2039" spans="2:8" ht="13.9" customHeight="1">
      <c r="B2039" s="100"/>
      <c r="C2039" s="100"/>
      <c r="D2039" s="100"/>
      <c r="E2039" s="100"/>
      <c r="F2039" s="103" t="s">
        <v>539</v>
      </c>
      <c r="G2039" s="103"/>
      <c r="H2039" s="104">
        <v>72.319999999999993</v>
      </c>
    </row>
    <row r="2040" spans="2:8" ht="13.9" customHeight="1">
      <c r="B2040" s="100"/>
      <c r="C2040" s="100"/>
      <c r="D2040" s="100"/>
      <c r="E2040" s="100"/>
      <c r="F2040" s="103" t="s">
        <v>569</v>
      </c>
      <c r="G2040" s="103"/>
      <c r="H2040" s="104">
        <v>90.56</v>
      </c>
    </row>
    <row r="2041" spans="2:8" ht="13.9" customHeight="1">
      <c r="B2041" s="100"/>
      <c r="C2041" s="100"/>
      <c r="D2041" s="93"/>
      <c r="E2041" s="93"/>
      <c r="F2041" s="100"/>
      <c r="G2041" s="115"/>
      <c r="H2041" s="100"/>
    </row>
    <row r="2042" spans="2:8" ht="13.9" customHeight="1">
      <c r="B2042" s="87" t="s">
        <v>1208</v>
      </c>
      <c r="C2042" s="87"/>
      <c r="D2042" s="87"/>
      <c r="E2042" s="87"/>
      <c r="F2042" s="87"/>
      <c r="G2042" s="87"/>
      <c r="H2042" s="87"/>
    </row>
    <row r="2043" spans="2:8" ht="13.9" customHeight="1">
      <c r="B2043" s="94" t="s">
        <v>549</v>
      </c>
      <c r="C2043" s="94"/>
      <c r="D2043" s="95" t="s">
        <v>11</v>
      </c>
      <c r="E2043" s="95" t="s">
        <v>550</v>
      </c>
      <c r="F2043" s="95" t="s">
        <v>551</v>
      </c>
      <c r="G2043" s="113" t="s">
        <v>552</v>
      </c>
      <c r="H2043" s="95" t="s">
        <v>553</v>
      </c>
    </row>
    <row r="2044" spans="2:8" ht="13.9" customHeight="1">
      <c r="B2044" s="96" t="s">
        <v>1179</v>
      </c>
      <c r="C2044" s="97" t="s">
        <v>1180</v>
      </c>
      <c r="D2044" s="96" t="s">
        <v>89</v>
      </c>
      <c r="E2044" s="96" t="s">
        <v>823</v>
      </c>
      <c r="F2044" s="98">
        <v>0.47</v>
      </c>
      <c r="G2044" s="114">
        <v>0.21</v>
      </c>
      <c r="H2044" s="99">
        <v>0.1</v>
      </c>
    </row>
    <row r="2045" spans="2:8" ht="21">
      <c r="B2045" s="96" t="s">
        <v>1209</v>
      </c>
      <c r="C2045" s="97" t="s">
        <v>1210</v>
      </c>
      <c r="D2045" s="96" t="s">
        <v>89</v>
      </c>
      <c r="E2045" s="96" t="s">
        <v>90</v>
      </c>
      <c r="F2045" s="98">
        <v>1</v>
      </c>
      <c r="G2045" s="114">
        <v>11.92</v>
      </c>
      <c r="H2045" s="99">
        <v>11.92</v>
      </c>
    </row>
    <row r="2046" spans="2:8" ht="19.399999999999999" customHeight="1">
      <c r="B2046" s="100"/>
      <c r="C2046" s="100"/>
      <c r="D2046" s="100"/>
      <c r="E2046" s="100"/>
      <c r="F2046" s="101" t="s">
        <v>556</v>
      </c>
      <c r="G2046" s="101"/>
      <c r="H2046" s="102">
        <v>12.02</v>
      </c>
    </row>
    <row r="2047" spans="2:8" ht="14.9" customHeight="1">
      <c r="B2047" s="94" t="s">
        <v>557</v>
      </c>
      <c r="C2047" s="94"/>
      <c r="D2047" s="95" t="s">
        <v>11</v>
      </c>
      <c r="E2047" s="95" t="s">
        <v>550</v>
      </c>
      <c r="F2047" s="95" t="s">
        <v>551</v>
      </c>
      <c r="G2047" s="113" t="s">
        <v>552</v>
      </c>
      <c r="H2047" s="95" t="s">
        <v>553</v>
      </c>
    </row>
    <row r="2048" spans="2:8">
      <c r="B2048" s="96" t="s">
        <v>1120</v>
      </c>
      <c r="C2048" s="97" t="s">
        <v>1121</v>
      </c>
      <c r="D2048" s="96" t="s">
        <v>39</v>
      </c>
      <c r="E2048" s="96" t="s">
        <v>40</v>
      </c>
      <c r="F2048" s="98">
        <v>0.28000000000000003</v>
      </c>
      <c r="G2048" s="114">
        <v>15.41</v>
      </c>
      <c r="H2048" s="99">
        <v>4.3099999999999996</v>
      </c>
    </row>
    <row r="2049" spans="2:8">
      <c r="B2049" s="96" t="s">
        <v>560</v>
      </c>
      <c r="C2049" s="97" t="s">
        <v>561</v>
      </c>
      <c r="D2049" s="96" t="s">
        <v>39</v>
      </c>
      <c r="E2049" s="96" t="s">
        <v>40</v>
      </c>
      <c r="F2049" s="98">
        <v>0.28000000000000003</v>
      </c>
      <c r="G2049" s="114">
        <v>11.78</v>
      </c>
      <c r="H2049" s="99">
        <v>3.3</v>
      </c>
    </row>
    <row r="2050" spans="2:8" ht="13.9" customHeight="1">
      <c r="B2050" s="100"/>
      <c r="C2050" s="100"/>
      <c r="D2050" s="100"/>
      <c r="E2050" s="100"/>
      <c r="F2050" s="101" t="s">
        <v>562</v>
      </c>
      <c r="G2050" s="101"/>
      <c r="H2050" s="102">
        <v>7.61</v>
      </c>
    </row>
    <row r="2051" spans="2:8" ht="13.9" customHeight="1">
      <c r="B2051" s="100"/>
      <c r="C2051" s="100"/>
      <c r="D2051" s="100"/>
      <c r="E2051" s="100"/>
      <c r="F2051" s="103" t="s">
        <v>563</v>
      </c>
      <c r="G2051" s="103"/>
      <c r="H2051" s="104">
        <v>19.63</v>
      </c>
    </row>
    <row r="2052" spans="2:8" ht="13.9" customHeight="1">
      <c r="B2052" s="100"/>
      <c r="C2052" s="100"/>
      <c r="D2052" s="100"/>
      <c r="E2052" s="100"/>
      <c r="F2052" s="103" t="s">
        <v>564</v>
      </c>
      <c r="G2052" s="103"/>
      <c r="H2052" s="104">
        <v>16.71</v>
      </c>
    </row>
    <row r="2053" spans="2:8" ht="13.9" customHeight="1">
      <c r="B2053" s="100"/>
      <c r="C2053" s="100"/>
      <c r="D2053" s="100"/>
      <c r="E2053" s="100"/>
      <c r="F2053" s="103" t="s">
        <v>565</v>
      </c>
      <c r="G2053" s="103"/>
      <c r="H2053" s="104">
        <v>2.92</v>
      </c>
    </row>
    <row r="2054" spans="2:8" ht="13.9" customHeight="1">
      <c r="B2054" s="100"/>
      <c r="C2054" s="100"/>
      <c r="D2054" s="100"/>
      <c r="E2054" s="100"/>
      <c r="F2054" s="103" t="s">
        <v>566</v>
      </c>
      <c r="G2054" s="103"/>
      <c r="H2054" s="104">
        <v>19.63</v>
      </c>
    </row>
    <row r="2055" spans="2:8" ht="14.9" customHeight="1">
      <c r="B2055" s="100"/>
      <c r="C2055" s="100"/>
      <c r="D2055" s="100"/>
      <c r="E2055" s="100"/>
      <c r="F2055" s="103" t="s">
        <v>567</v>
      </c>
      <c r="G2055" s="103"/>
      <c r="H2055" s="104">
        <v>4.9507000000000003</v>
      </c>
    </row>
    <row r="2056" spans="2:8" ht="13.9" customHeight="1">
      <c r="B2056" s="100"/>
      <c r="C2056" s="100"/>
      <c r="D2056" s="100"/>
      <c r="E2056" s="100"/>
      <c r="F2056" s="103" t="s">
        <v>568</v>
      </c>
      <c r="G2056" s="103"/>
      <c r="H2056" s="104">
        <v>24.58</v>
      </c>
    </row>
    <row r="2057" spans="2:8" ht="13.9" customHeight="1">
      <c r="B2057" s="100"/>
      <c r="C2057" s="100"/>
      <c r="D2057" s="100"/>
      <c r="E2057" s="100"/>
      <c r="F2057" s="103" t="s">
        <v>539</v>
      </c>
      <c r="G2057" s="103"/>
      <c r="H2057" s="104">
        <v>19.63</v>
      </c>
    </row>
    <row r="2058" spans="2:8" ht="13.9" customHeight="1">
      <c r="B2058" s="100"/>
      <c r="C2058" s="100"/>
      <c r="D2058" s="100"/>
      <c r="E2058" s="100"/>
      <c r="F2058" s="103" t="s">
        <v>569</v>
      </c>
      <c r="G2058" s="103"/>
      <c r="H2058" s="104">
        <v>24.58</v>
      </c>
    </row>
    <row r="2059" spans="2:8" ht="13.9" customHeight="1">
      <c r="B2059" s="100"/>
      <c r="C2059" s="100"/>
      <c r="D2059" s="93"/>
      <c r="E2059" s="93"/>
      <c r="F2059" s="100"/>
      <c r="G2059" s="115"/>
      <c r="H2059" s="100"/>
    </row>
    <row r="2060" spans="2:8" ht="13.9" customHeight="1">
      <c r="B2060" s="87" t="s">
        <v>1211</v>
      </c>
      <c r="C2060" s="87"/>
      <c r="D2060" s="87"/>
      <c r="E2060" s="87"/>
      <c r="F2060" s="87"/>
      <c r="G2060" s="87"/>
      <c r="H2060" s="87"/>
    </row>
    <row r="2061" spans="2:8" ht="13.9" customHeight="1">
      <c r="B2061" s="94" t="s">
        <v>549</v>
      </c>
      <c r="C2061" s="94"/>
      <c r="D2061" s="95" t="s">
        <v>11</v>
      </c>
      <c r="E2061" s="95" t="s">
        <v>550</v>
      </c>
      <c r="F2061" s="95" t="s">
        <v>551</v>
      </c>
      <c r="G2061" s="113" t="s">
        <v>552</v>
      </c>
      <c r="H2061" s="95" t="s">
        <v>553</v>
      </c>
    </row>
    <row r="2062" spans="2:8" ht="13.9" customHeight="1">
      <c r="B2062" s="96" t="s">
        <v>1179</v>
      </c>
      <c r="C2062" s="97" t="s">
        <v>1180</v>
      </c>
      <c r="D2062" s="96" t="s">
        <v>89</v>
      </c>
      <c r="E2062" s="96" t="s">
        <v>823</v>
      </c>
      <c r="F2062" s="98">
        <v>6.7</v>
      </c>
      <c r="G2062" s="114">
        <v>0.21</v>
      </c>
      <c r="H2062" s="99">
        <v>1.41</v>
      </c>
    </row>
    <row r="2063" spans="2:8" ht="13.9" customHeight="1">
      <c r="B2063" s="96" t="s">
        <v>1212</v>
      </c>
      <c r="C2063" s="97" t="s">
        <v>1213</v>
      </c>
      <c r="D2063" s="96" t="s">
        <v>89</v>
      </c>
      <c r="E2063" s="96" t="s">
        <v>90</v>
      </c>
      <c r="F2063" s="98">
        <v>1</v>
      </c>
      <c r="G2063" s="114">
        <v>56.89</v>
      </c>
      <c r="H2063" s="99">
        <v>56.89</v>
      </c>
    </row>
    <row r="2064" spans="2:8" ht="13.9" customHeight="1">
      <c r="B2064" s="96" t="s">
        <v>1214</v>
      </c>
      <c r="C2064" s="97" t="s">
        <v>1215</v>
      </c>
      <c r="D2064" s="96" t="s">
        <v>89</v>
      </c>
      <c r="E2064" s="96" t="s">
        <v>90</v>
      </c>
      <c r="F2064" s="98">
        <v>2</v>
      </c>
      <c r="G2064" s="114">
        <v>13.98</v>
      </c>
      <c r="H2064" s="99">
        <v>27.96</v>
      </c>
    </row>
    <row r="2065" spans="2:8" ht="13.9" customHeight="1">
      <c r="B2065" s="96" t="s">
        <v>1216</v>
      </c>
      <c r="C2065" s="97" t="s">
        <v>1217</v>
      </c>
      <c r="D2065" s="96" t="s">
        <v>89</v>
      </c>
      <c r="E2065" s="96" t="s">
        <v>90</v>
      </c>
      <c r="F2065" s="98">
        <v>1</v>
      </c>
      <c r="G2065" s="114">
        <v>23.7</v>
      </c>
      <c r="H2065" s="99">
        <v>23.7</v>
      </c>
    </row>
    <row r="2066" spans="2:8">
      <c r="B2066" s="96" t="s">
        <v>1218</v>
      </c>
      <c r="C2066" s="97" t="s">
        <v>1219</v>
      </c>
      <c r="D2066" s="96" t="s">
        <v>89</v>
      </c>
      <c r="E2066" s="96" t="s">
        <v>90</v>
      </c>
      <c r="F2066" s="98">
        <v>1</v>
      </c>
      <c r="G2066" s="114">
        <v>10.44</v>
      </c>
      <c r="H2066" s="99">
        <v>10.44</v>
      </c>
    </row>
    <row r="2067" spans="2:8" ht="12.75" customHeight="1">
      <c r="B2067" s="96" t="s">
        <v>1220</v>
      </c>
      <c r="C2067" s="97" t="s">
        <v>1221</v>
      </c>
      <c r="D2067" s="96" t="s">
        <v>89</v>
      </c>
      <c r="E2067" s="96" t="s">
        <v>90</v>
      </c>
      <c r="F2067" s="98">
        <v>2</v>
      </c>
      <c r="G2067" s="114">
        <v>4.21</v>
      </c>
      <c r="H2067" s="99">
        <v>8.42</v>
      </c>
    </row>
    <row r="2068" spans="2:8" ht="14.9" customHeight="1">
      <c r="B2068" s="96" t="s">
        <v>1222</v>
      </c>
      <c r="C2068" s="97" t="s">
        <v>1223</v>
      </c>
      <c r="D2068" s="96" t="s">
        <v>89</v>
      </c>
      <c r="E2068" s="96" t="s">
        <v>90</v>
      </c>
      <c r="F2068" s="98">
        <v>2</v>
      </c>
      <c r="G2068" s="114">
        <v>2.63</v>
      </c>
      <c r="H2068" s="99">
        <v>5.26</v>
      </c>
    </row>
    <row r="2069" spans="2:8">
      <c r="B2069" s="96" t="s">
        <v>1224</v>
      </c>
      <c r="C2069" s="97" t="s">
        <v>1225</v>
      </c>
      <c r="D2069" s="96" t="s">
        <v>89</v>
      </c>
      <c r="E2069" s="96" t="s">
        <v>90</v>
      </c>
      <c r="F2069" s="98">
        <v>1</v>
      </c>
      <c r="G2069" s="114">
        <v>4.99</v>
      </c>
      <c r="H2069" s="99">
        <v>4.99</v>
      </c>
    </row>
    <row r="2070" spans="2:8" ht="13.9" customHeight="1">
      <c r="B2070" s="96" t="s">
        <v>1226</v>
      </c>
      <c r="C2070" s="97" t="s">
        <v>1227</v>
      </c>
      <c r="D2070" s="96" t="s">
        <v>89</v>
      </c>
      <c r="E2070" s="96" t="s">
        <v>90</v>
      </c>
      <c r="F2070" s="98">
        <v>2</v>
      </c>
      <c r="G2070" s="114">
        <v>1.57</v>
      </c>
      <c r="H2070" s="99">
        <v>3.14</v>
      </c>
    </row>
    <row r="2071" spans="2:8" ht="14.9" customHeight="1">
      <c r="B2071" s="96" t="s">
        <v>1228</v>
      </c>
      <c r="C2071" s="97" t="s">
        <v>1229</v>
      </c>
      <c r="D2071" s="96" t="s">
        <v>89</v>
      </c>
      <c r="E2071" s="96" t="s">
        <v>823</v>
      </c>
      <c r="F2071" s="98">
        <v>2.4</v>
      </c>
      <c r="G2071" s="114">
        <v>22.3</v>
      </c>
      <c r="H2071" s="99">
        <v>53.52</v>
      </c>
    </row>
    <row r="2072" spans="2:8">
      <c r="B2072" s="96" t="s">
        <v>1230</v>
      </c>
      <c r="C2072" s="97" t="s">
        <v>1231</v>
      </c>
      <c r="D2072" s="96" t="s">
        <v>89</v>
      </c>
      <c r="E2072" s="96" t="s">
        <v>823</v>
      </c>
      <c r="F2072" s="98">
        <v>1.6</v>
      </c>
      <c r="G2072" s="114">
        <v>13.23</v>
      </c>
      <c r="H2072" s="99">
        <v>21.17</v>
      </c>
    </row>
    <row r="2073" spans="2:8" ht="21">
      <c r="B2073" s="96" t="s">
        <v>1232</v>
      </c>
      <c r="C2073" s="97" t="s">
        <v>1233</v>
      </c>
      <c r="D2073" s="96" t="s">
        <v>89</v>
      </c>
      <c r="E2073" s="96" t="s">
        <v>90</v>
      </c>
      <c r="F2073" s="98">
        <v>1</v>
      </c>
      <c r="G2073" s="114">
        <v>12.88</v>
      </c>
      <c r="H2073" s="99">
        <v>12.88</v>
      </c>
    </row>
    <row r="2074" spans="2:8" ht="13.9" customHeight="1">
      <c r="B2074" s="96" t="s">
        <v>1234</v>
      </c>
      <c r="C2074" s="97" t="s">
        <v>1235</v>
      </c>
      <c r="D2074" s="96" t="s">
        <v>39</v>
      </c>
      <c r="E2074" s="96" t="s">
        <v>28</v>
      </c>
      <c r="F2074" s="98">
        <v>1</v>
      </c>
      <c r="G2074" s="114">
        <v>773.23</v>
      </c>
      <c r="H2074" s="99">
        <v>773.23</v>
      </c>
    </row>
    <row r="2075" spans="2:8" ht="13.9" customHeight="1">
      <c r="B2075" s="100"/>
      <c r="C2075" s="100"/>
      <c r="D2075" s="100"/>
      <c r="E2075" s="100"/>
      <c r="F2075" s="101" t="s">
        <v>556</v>
      </c>
      <c r="G2075" s="101"/>
      <c r="H2075" s="102">
        <v>1003.01</v>
      </c>
    </row>
    <row r="2076" spans="2:8" ht="13.9" customHeight="1">
      <c r="B2076" s="94" t="s">
        <v>557</v>
      </c>
      <c r="C2076" s="94"/>
      <c r="D2076" s="95" t="s">
        <v>11</v>
      </c>
      <c r="E2076" s="95" t="s">
        <v>550</v>
      </c>
      <c r="F2076" s="95" t="s">
        <v>551</v>
      </c>
      <c r="G2076" s="113" t="s">
        <v>552</v>
      </c>
      <c r="H2076" s="95" t="s">
        <v>553</v>
      </c>
    </row>
    <row r="2077" spans="2:8" ht="13.9" customHeight="1">
      <c r="B2077" s="96" t="s">
        <v>1236</v>
      </c>
      <c r="C2077" s="97" t="s">
        <v>1237</v>
      </c>
      <c r="D2077" s="96" t="s">
        <v>89</v>
      </c>
      <c r="E2077" s="96" t="s">
        <v>1238</v>
      </c>
      <c r="F2077" s="98">
        <v>0.12</v>
      </c>
      <c r="G2077" s="114">
        <v>328.71</v>
      </c>
      <c r="H2077" s="99">
        <v>39.450000000000003</v>
      </c>
    </row>
    <row r="2078" spans="2:8" ht="13.9" customHeight="1">
      <c r="B2078" s="96" t="s">
        <v>1120</v>
      </c>
      <c r="C2078" s="97" t="s">
        <v>1121</v>
      </c>
      <c r="D2078" s="96" t="s">
        <v>39</v>
      </c>
      <c r="E2078" s="96" t="s">
        <v>40</v>
      </c>
      <c r="F2078" s="98">
        <v>4</v>
      </c>
      <c r="G2078" s="114">
        <v>15.41</v>
      </c>
      <c r="H2078" s="99">
        <v>61.64</v>
      </c>
    </row>
    <row r="2079" spans="2:8" ht="13.9" customHeight="1">
      <c r="B2079" s="96" t="s">
        <v>560</v>
      </c>
      <c r="C2079" s="97" t="s">
        <v>561</v>
      </c>
      <c r="D2079" s="96" t="s">
        <v>39</v>
      </c>
      <c r="E2079" s="96" t="s">
        <v>40</v>
      </c>
      <c r="F2079" s="98">
        <v>4</v>
      </c>
      <c r="G2079" s="114">
        <v>11.78</v>
      </c>
      <c r="H2079" s="99">
        <v>47.12</v>
      </c>
    </row>
    <row r="2080" spans="2:8" ht="13.9" customHeight="1">
      <c r="B2080" s="100"/>
      <c r="C2080" s="100"/>
      <c r="D2080" s="100"/>
      <c r="E2080" s="100"/>
      <c r="F2080" s="101" t="s">
        <v>562</v>
      </c>
      <c r="G2080" s="101"/>
      <c r="H2080" s="102">
        <v>148.21</v>
      </c>
    </row>
    <row r="2081" spans="2:8" ht="13.9" customHeight="1">
      <c r="B2081" s="100"/>
      <c r="C2081" s="100"/>
      <c r="D2081" s="100"/>
      <c r="E2081" s="100"/>
      <c r="F2081" s="103" t="s">
        <v>563</v>
      </c>
      <c r="G2081" s="103"/>
      <c r="H2081" s="104">
        <v>1151.22</v>
      </c>
    </row>
    <row r="2082" spans="2:8" ht="13.9" customHeight="1">
      <c r="B2082" s="100"/>
      <c r="C2082" s="100"/>
      <c r="D2082" s="100"/>
      <c r="E2082" s="100"/>
      <c r="F2082" s="103" t="s">
        <v>564</v>
      </c>
      <c r="G2082" s="103"/>
      <c r="H2082" s="104">
        <v>1107.95</v>
      </c>
    </row>
    <row r="2083" spans="2:8" ht="28.4" customHeight="1">
      <c r="B2083" s="100"/>
      <c r="C2083" s="100"/>
      <c r="D2083" s="100"/>
      <c r="E2083" s="100"/>
      <c r="F2083" s="103" t="s">
        <v>565</v>
      </c>
      <c r="G2083" s="103"/>
      <c r="H2083" s="104">
        <v>43.27</v>
      </c>
    </row>
    <row r="2084" spans="2:8" ht="14.9" customHeight="1">
      <c r="B2084" s="100"/>
      <c r="C2084" s="100"/>
      <c r="D2084" s="100"/>
      <c r="E2084" s="100"/>
      <c r="F2084" s="103" t="s">
        <v>566</v>
      </c>
      <c r="G2084" s="103"/>
      <c r="H2084" s="104">
        <v>1151.22</v>
      </c>
    </row>
    <row r="2085" spans="2:8" ht="13.9" customHeight="1">
      <c r="B2085" s="100"/>
      <c r="C2085" s="100"/>
      <c r="D2085" s="100"/>
      <c r="E2085" s="100"/>
      <c r="F2085" s="103" t="s">
        <v>567</v>
      </c>
      <c r="G2085" s="103"/>
      <c r="H2085" s="104">
        <v>290.33769999999998</v>
      </c>
    </row>
    <row r="2086" spans="2:8" ht="13.9" customHeight="1">
      <c r="B2086" s="100"/>
      <c r="C2086" s="100"/>
      <c r="D2086" s="100"/>
      <c r="E2086" s="100"/>
      <c r="F2086" s="103" t="s">
        <v>568</v>
      </c>
      <c r="G2086" s="103"/>
      <c r="H2086" s="104">
        <v>1441.56</v>
      </c>
    </row>
    <row r="2087" spans="2:8" ht="14.9" customHeight="1">
      <c r="B2087" s="100"/>
      <c r="C2087" s="100"/>
      <c r="D2087" s="100"/>
      <c r="E2087" s="100"/>
      <c r="F2087" s="103" t="s">
        <v>539</v>
      </c>
      <c r="G2087" s="103"/>
      <c r="H2087" s="104">
        <v>1151.22</v>
      </c>
    </row>
    <row r="2088" spans="2:8" ht="13.9" customHeight="1">
      <c r="B2088" s="100"/>
      <c r="C2088" s="100"/>
      <c r="D2088" s="100"/>
      <c r="E2088" s="100"/>
      <c r="F2088" s="103" t="s">
        <v>569</v>
      </c>
      <c r="G2088" s="103"/>
      <c r="H2088" s="104">
        <v>1441.56</v>
      </c>
    </row>
    <row r="2089" spans="2:8">
      <c r="B2089" s="100"/>
      <c r="C2089" s="100"/>
      <c r="D2089" s="93"/>
      <c r="E2089" s="93"/>
      <c r="F2089" s="100"/>
      <c r="G2089" s="115"/>
      <c r="H2089" s="100"/>
    </row>
    <row r="2090" spans="2:8" ht="12.75" customHeight="1">
      <c r="B2090" s="87" t="s">
        <v>1239</v>
      </c>
      <c r="C2090" s="87"/>
      <c r="D2090" s="87"/>
      <c r="E2090" s="87"/>
      <c r="F2090" s="87"/>
      <c r="G2090" s="87"/>
      <c r="H2090" s="87"/>
    </row>
    <row r="2091" spans="2:8" ht="14.15" customHeight="1">
      <c r="B2091" s="94" t="s">
        <v>549</v>
      </c>
      <c r="C2091" s="94"/>
      <c r="D2091" s="95" t="s">
        <v>11</v>
      </c>
      <c r="E2091" s="95" t="s">
        <v>550</v>
      </c>
      <c r="F2091" s="95" t="s">
        <v>551</v>
      </c>
      <c r="G2091" s="113" t="s">
        <v>552</v>
      </c>
      <c r="H2091" s="95" t="s">
        <v>553</v>
      </c>
    </row>
    <row r="2092" spans="2:8">
      <c r="B2092" s="96" t="s">
        <v>1177</v>
      </c>
      <c r="C2092" s="97" t="s">
        <v>1178</v>
      </c>
      <c r="D2092" s="96" t="s">
        <v>89</v>
      </c>
      <c r="E2092" s="96" t="s">
        <v>813</v>
      </c>
      <c r="F2092" s="98">
        <v>3.0000000000000001E-3</v>
      </c>
      <c r="G2092" s="114">
        <v>55.79</v>
      </c>
      <c r="H2092" s="99">
        <v>0.17</v>
      </c>
    </row>
    <row r="2093" spans="2:8">
      <c r="B2093" s="96" t="s">
        <v>1181</v>
      </c>
      <c r="C2093" s="97" t="s">
        <v>1182</v>
      </c>
      <c r="D2093" s="96" t="s">
        <v>89</v>
      </c>
      <c r="E2093" s="96" t="s">
        <v>1183</v>
      </c>
      <c r="F2093" s="98">
        <v>4.5999999999999999E-2</v>
      </c>
      <c r="G2093" s="114">
        <v>41.18</v>
      </c>
      <c r="H2093" s="99">
        <v>1.89</v>
      </c>
    </row>
    <row r="2094" spans="2:8">
      <c r="B2094" s="96" t="s">
        <v>1240</v>
      </c>
      <c r="C2094" s="97" t="s">
        <v>1241</v>
      </c>
      <c r="D2094" s="96" t="s">
        <v>89</v>
      </c>
      <c r="E2094" s="96" t="s">
        <v>90</v>
      </c>
      <c r="F2094" s="98">
        <v>1</v>
      </c>
      <c r="G2094" s="114">
        <v>2.84</v>
      </c>
      <c r="H2094" s="99">
        <v>2.84</v>
      </c>
    </row>
    <row r="2095" spans="2:8" ht="13.9" customHeight="1">
      <c r="B2095" s="100"/>
      <c r="C2095" s="100"/>
      <c r="D2095" s="100"/>
      <c r="E2095" s="100"/>
      <c r="F2095" s="101" t="s">
        <v>556</v>
      </c>
      <c r="G2095" s="101"/>
      <c r="H2095" s="102">
        <v>4.9000000000000004</v>
      </c>
    </row>
    <row r="2096" spans="2:8" ht="14.15" customHeight="1">
      <c r="B2096" s="94" t="s">
        <v>557</v>
      </c>
      <c r="C2096" s="94"/>
      <c r="D2096" s="95" t="s">
        <v>11</v>
      </c>
      <c r="E2096" s="95" t="s">
        <v>550</v>
      </c>
      <c r="F2096" s="95" t="s">
        <v>551</v>
      </c>
      <c r="G2096" s="113" t="s">
        <v>552</v>
      </c>
      <c r="H2096" s="95" t="s">
        <v>553</v>
      </c>
    </row>
    <row r="2097" spans="2:8" ht="13.9" customHeight="1">
      <c r="B2097" s="96" t="s">
        <v>1120</v>
      </c>
      <c r="C2097" s="97" t="s">
        <v>1121</v>
      </c>
      <c r="D2097" s="96" t="s">
        <v>39</v>
      </c>
      <c r="E2097" s="96" t="s">
        <v>40</v>
      </c>
      <c r="F2097" s="98">
        <v>0.24</v>
      </c>
      <c r="G2097" s="114">
        <v>15.41</v>
      </c>
      <c r="H2097" s="99">
        <v>3.7</v>
      </c>
    </row>
    <row r="2098" spans="2:8" ht="13.9" customHeight="1">
      <c r="B2098" s="96" t="s">
        <v>560</v>
      </c>
      <c r="C2098" s="97" t="s">
        <v>561</v>
      </c>
      <c r="D2098" s="96" t="s">
        <v>39</v>
      </c>
      <c r="E2098" s="96" t="s">
        <v>40</v>
      </c>
      <c r="F2098" s="98">
        <v>0.24</v>
      </c>
      <c r="G2098" s="114">
        <v>11.78</v>
      </c>
      <c r="H2098" s="99">
        <v>2.83</v>
      </c>
    </row>
    <row r="2099" spans="2:8" ht="13.9" customHeight="1">
      <c r="B2099" s="100"/>
      <c r="C2099" s="100"/>
      <c r="D2099" s="100"/>
      <c r="E2099" s="100"/>
      <c r="F2099" s="101" t="s">
        <v>562</v>
      </c>
      <c r="G2099" s="101"/>
      <c r="H2099" s="102">
        <v>6.53</v>
      </c>
    </row>
    <row r="2100" spans="2:8" ht="13.9" customHeight="1">
      <c r="B2100" s="100"/>
      <c r="C2100" s="100"/>
      <c r="D2100" s="100"/>
      <c r="E2100" s="100"/>
      <c r="F2100" s="103" t="s">
        <v>563</v>
      </c>
      <c r="G2100" s="103"/>
      <c r="H2100" s="104">
        <v>11.43</v>
      </c>
    </row>
    <row r="2101" spans="2:8" ht="13.9" customHeight="1">
      <c r="B2101" s="100"/>
      <c r="C2101" s="100"/>
      <c r="D2101" s="100"/>
      <c r="E2101" s="100"/>
      <c r="F2101" s="103" t="s">
        <v>564</v>
      </c>
      <c r="G2101" s="103"/>
      <c r="H2101" s="104">
        <v>8.91</v>
      </c>
    </row>
    <row r="2102" spans="2:8" ht="13.9" customHeight="1">
      <c r="B2102" s="100"/>
      <c r="C2102" s="100"/>
      <c r="D2102" s="100"/>
      <c r="E2102" s="100"/>
      <c r="F2102" s="103" t="s">
        <v>565</v>
      </c>
      <c r="G2102" s="103"/>
      <c r="H2102" s="104">
        <v>2.52</v>
      </c>
    </row>
    <row r="2103" spans="2:8" ht="13.9" customHeight="1">
      <c r="B2103" s="100"/>
      <c r="C2103" s="100"/>
      <c r="D2103" s="100"/>
      <c r="E2103" s="100"/>
      <c r="F2103" s="103" t="s">
        <v>566</v>
      </c>
      <c r="G2103" s="103"/>
      <c r="H2103" s="104">
        <v>11.43</v>
      </c>
    </row>
    <row r="2104" spans="2:8" ht="13.9" customHeight="1">
      <c r="B2104" s="100"/>
      <c r="C2104" s="100"/>
      <c r="D2104" s="100"/>
      <c r="E2104" s="100"/>
      <c r="F2104" s="103" t="s">
        <v>567</v>
      </c>
      <c r="G2104" s="103"/>
      <c r="H2104" s="104">
        <v>2.8826000000000001</v>
      </c>
    </row>
    <row r="2105" spans="2:8" ht="13.9" customHeight="1">
      <c r="B2105" s="100"/>
      <c r="C2105" s="100"/>
      <c r="D2105" s="100"/>
      <c r="E2105" s="100"/>
      <c r="F2105" s="103" t="s">
        <v>568</v>
      </c>
      <c r="G2105" s="103"/>
      <c r="H2105" s="104">
        <v>14.31</v>
      </c>
    </row>
    <row r="2106" spans="2:8" ht="12.75" customHeight="1">
      <c r="B2106" s="100"/>
      <c r="C2106" s="100"/>
      <c r="D2106" s="100"/>
      <c r="E2106" s="100"/>
      <c r="F2106" s="103" t="s">
        <v>539</v>
      </c>
      <c r="G2106" s="103"/>
      <c r="H2106" s="104">
        <v>102.87</v>
      </c>
    </row>
    <row r="2107" spans="2:8" ht="14.9" customHeight="1">
      <c r="B2107" s="100"/>
      <c r="C2107" s="100"/>
      <c r="D2107" s="100"/>
      <c r="E2107" s="100"/>
      <c r="F2107" s="103" t="s">
        <v>569</v>
      </c>
      <c r="G2107" s="103"/>
      <c r="H2107" s="104">
        <v>128.79</v>
      </c>
    </row>
    <row r="2108" spans="2:8">
      <c r="B2108" s="100"/>
      <c r="C2108" s="100"/>
      <c r="D2108" s="93"/>
      <c r="E2108" s="93"/>
      <c r="F2108" s="100"/>
      <c r="G2108" s="115"/>
      <c r="H2108" s="100"/>
    </row>
    <row r="2109" spans="2:8" ht="12.75" customHeight="1">
      <c r="B2109" s="87" t="s">
        <v>1242</v>
      </c>
      <c r="C2109" s="87"/>
      <c r="D2109" s="87"/>
      <c r="E2109" s="87"/>
      <c r="F2109" s="87"/>
      <c r="G2109" s="87"/>
      <c r="H2109" s="87"/>
    </row>
    <row r="2110" spans="2:8" ht="14.15" customHeight="1">
      <c r="B2110" s="94" t="s">
        <v>549</v>
      </c>
      <c r="C2110" s="94"/>
      <c r="D2110" s="95" t="s">
        <v>11</v>
      </c>
      <c r="E2110" s="95" t="s">
        <v>550</v>
      </c>
      <c r="F2110" s="95" t="s">
        <v>551</v>
      </c>
      <c r="G2110" s="113" t="s">
        <v>552</v>
      </c>
      <c r="H2110" s="95" t="s">
        <v>553</v>
      </c>
    </row>
    <row r="2111" spans="2:8" ht="13.9" customHeight="1">
      <c r="B2111" s="96" t="s">
        <v>1177</v>
      </c>
      <c r="C2111" s="97" t="s">
        <v>1178</v>
      </c>
      <c r="D2111" s="96" t="s">
        <v>89</v>
      </c>
      <c r="E2111" s="96" t="s">
        <v>813</v>
      </c>
      <c r="F2111" s="98">
        <v>4.0000000000000001E-3</v>
      </c>
      <c r="G2111" s="114">
        <v>55.79</v>
      </c>
      <c r="H2111" s="99">
        <v>0.22</v>
      </c>
    </row>
    <row r="2112" spans="2:8" ht="14.9" customHeight="1">
      <c r="B2112" s="96" t="s">
        <v>1181</v>
      </c>
      <c r="C2112" s="97" t="s">
        <v>1182</v>
      </c>
      <c r="D2112" s="96" t="s">
        <v>89</v>
      </c>
      <c r="E2112" s="96" t="s">
        <v>1183</v>
      </c>
      <c r="F2112" s="98">
        <v>7.0000000000000001E-3</v>
      </c>
      <c r="G2112" s="114">
        <v>41.18</v>
      </c>
      <c r="H2112" s="99">
        <v>0.28999999999999998</v>
      </c>
    </row>
    <row r="2113" spans="2:8">
      <c r="B2113" s="96" t="s">
        <v>1243</v>
      </c>
      <c r="C2113" s="97" t="s">
        <v>1244</v>
      </c>
      <c r="D2113" s="96" t="s">
        <v>623</v>
      </c>
      <c r="E2113" s="96" t="s">
        <v>28</v>
      </c>
      <c r="F2113" s="98">
        <v>1</v>
      </c>
      <c r="G2113" s="114">
        <v>4.7</v>
      </c>
      <c r="H2113" s="99">
        <v>4.7</v>
      </c>
    </row>
    <row r="2114" spans="2:8" ht="13.9" customHeight="1">
      <c r="B2114" s="100"/>
      <c r="C2114" s="100"/>
      <c r="D2114" s="100"/>
      <c r="E2114" s="100"/>
      <c r="F2114" s="101" t="s">
        <v>556</v>
      </c>
      <c r="G2114" s="101"/>
      <c r="H2114" s="102">
        <v>5.21</v>
      </c>
    </row>
    <row r="2115" spans="2:8" ht="13.9" customHeight="1">
      <c r="B2115" s="94" t="s">
        <v>557</v>
      </c>
      <c r="C2115" s="94"/>
      <c r="D2115" s="95" t="s">
        <v>11</v>
      </c>
      <c r="E2115" s="95" t="s">
        <v>550</v>
      </c>
      <c r="F2115" s="95" t="s">
        <v>551</v>
      </c>
      <c r="G2115" s="113" t="s">
        <v>552</v>
      </c>
      <c r="H2115" s="95" t="s">
        <v>553</v>
      </c>
    </row>
    <row r="2116" spans="2:8" ht="13.9" customHeight="1">
      <c r="B2116" s="96" t="s">
        <v>1120</v>
      </c>
      <c r="C2116" s="97" t="s">
        <v>1121</v>
      </c>
      <c r="D2116" s="96" t="s">
        <v>39</v>
      </c>
      <c r="E2116" s="96" t="s">
        <v>40</v>
      </c>
      <c r="F2116" s="98">
        <v>0.18</v>
      </c>
      <c r="G2116" s="114">
        <v>15.41</v>
      </c>
      <c r="H2116" s="99">
        <v>2.77</v>
      </c>
    </row>
    <row r="2117" spans="2:8" ht="13.9" customHeight="1">
      <c r="B2117" s="96" t="s">
        <v>560</v>
      </c>
      <c r="C2117" s="97" t="s">
        <v>561</v>
      </c>
      <c r="D2117" s="96" t="s">
        <v>39</v>
      </c>
      <c r="E2117" s="96" t="s">
        <v>40</v>
      </c>
      <c r="F2117" s="98">
        <v>0.18</v>
      </c>
      <c r="G2117" s="114">
        <v>11.78</v>
      </c>
      <c r="H2117" s="99">
        <v>2.12</v>
      </c>
    </row>
    <row r="2118" spans="2:8" ht="13.9" customHeight="1">
      <c r="B2118" s="100"/>
      <c r="C2118" s="100"/>
      <c r="D2118" s="100"/>
      <c r="E2118" s="100"/>
      <c r="F2118" s="101" t="s">
        <v>562</v>
      </c>
      <c r="G2118" s="101"/>
      <c r="H2118" s="102">
        <v>4.8899999999999997</v>
      </c>
    </row>
    <row r="2119" spans="2:8" ht="13.9" customHeight="1">
      <c r="B2119" s="100"/>
      <c r="C2119" s="100"/>
      <c r="D2119" s="100"/>
      <c r="E2119" s="100"/>
      <c r="F2119" s="103" t="s">
        <v>563</v>
      </c>
      <c r="G2119" s="103"/>
      <c r="H2119" s="104">
        <v>10.11</v>
      </c>
    </row>
    <row r="2120" spans="2:8" ht="13.9" customHeight="1">
      <c r="B2120" s="100"/>
      <c r="C2120" s="100"/>
      <c r="D2120" s="100"/>
      <c r="E2120" s="100"/>
      <c r="F2120" s="103" t="s">
        <v>564</v>
      </c>
      <c r="G2120" s="103"/>
      <c r="H2120" s="104">
        <v>8.2200000000000006</v>
      </c>
    </row>
    <row r="2121" spans="2:8" ht="13.9" customHeight="1">
      <c r="B2121" s="100"/>
      <c r="C2121" s="100"/>
      <c r="D2121" s="100"/>
      <c r="E2121" s="100"/>
      <c r="F2121" s="103" t="s">
        <v>565</v>
      </c>
      <c r="G2121" s="103"/>
      <c r="H2121" s="104">
        <v>1.89</v>
      </c>
    </row>
    <row r="2122" spans="2:8" ht="13.9" customHeight="1">
      <c r="B2122" s="100"/>
      <c r="C2122" s="100"/>
      <c r="D2122" s="100"/>
      <c r="E2122" s="100"/>
      <c r="F2122" s="103" t="s">
        <v>566</v>
      </c>
      <c r="G2122" s="103"/>
      <c r="H2122" s="104">
        <v>10.11</v>
      </c>
    </row>
    <row r="2123" spans="2:8" ht="13.9" customHeight="1">
      <c r="B2123" s="100"/>
      <c r="C2123" s="100"/>
      <c r="D2123" s="100"/>
      <c r="E2123" s="100"/>
      <c r="F2123" s="103" t="s">
        <v>567</v>
      </c>
      <c r="G2123" s="103"/>
      <c r="H2123" s="104">
        <v>2.5497000000000001</v>
      </c>
    </row>
    <row r="2124" spans="2:8" ht="12.75" customHeight="1">
      <c r="B2124" s="100"/>
      <c r="C2124" s="100"/>
      <c r="D2124" s="100"/>
      <c r="E2124" s="100"/>
      <c r="F2124" s="103" t="s">
        <v>568</v>
      </c>
      <c r="G2124" s="103"/>
      <c r="H2124" s="104">
        <v>12.66</v>
      </c>
    </row>
    <row r="2125" spans="2:8" ht="14.9" customHeight="1">
      <c r="B2125" s="100"/>
      <c r="C2125" s="100"/>
      <c r="D2125" s="100"/>
      <c r="E2125" s="100"/>
      <c r="F2125" s="103" t="s">
        <v>539</v>
      </c>
      <c r="G2125" s="103"/>
      <c r="H2125" s="104">
        <v>50.55</v>
      </c>
    </row>
    <row r="2126" spans="2:8" ht="13.9" customHeight="1">
      <c r="B2126" s="100"/>
      <c r="C2126" s="100"/>
      <c r="D2126" s="100"/>
      <c r="E2126" s="100"/>
      <c r="F2126" s="103" t="s">
        <v>569</v>
      </c>
      <c r="G2126" s="103"/>
      <c r="H2126" s="104">
        <v>63.3</v>
      </c>
    </row>
    <row r="2127" spans="2:8">
      <c r="B2127" s="100"/>
      <c r="C2127" s="100"/>
      <c r="D2127" s="93"/>
      <c r="E2127" s="93"/>
      <c r="F2127" s="100"/>
      <c r="G2127" s="115"/>
      <c r="H2127" s="100"/>
    </row>
    <row r="2128" spans="2:8" ht="20.149999999999999" customHeight="1">
      <c r="B2128" s="87" t="s">
        <v>1245</v>
      </c>
      <c r="C2128" s="87"/>
      <c r="D2128" s="87"/>
      <c r="E2128" s="87"/>
      <c r="F2128" s="87"/>
      <c r="G2128" s="87"/>
      <c r="H2128" s="87"/>
    </row>
    <row r="2129" spans="2:8" ht="13.9" customHeight="1">
      <c r="B2129" s="94" t="s">
        <v>549</v>
      </c>
      <c r="C2129" s="94"/>
      <c r="D2129" s="95" t="s">
        <v>11</v>
      </c>
      <c r="E2129" s="95" t="s">
        <v>550</v>
      </c>
      <c r="F2129" s="95" t="s">
        <v>551</v>
      </c>
      <c r="G2129" s="113" t="s">
        <v>552</v>
      </c>
      <c r="H2129" s="95" t="s">
        <v>553</v>
      </c>
    </row>
    <row r="2130" spans="2:8" ht="14.9" customHeight="1">
      <c r="B2130" s="96" t="s">
        <v>1246</v>
      </c>
      <c r="C2130" s="97" t="s">
        <v>1247</v>
      </c>
      <c r="D2130" s="96" t="s">
        <v>39</v>
      </c>
      <c r="E2130" s="96" t="s">
        <v>154</v>
      </c>
      <c r="F2130" s="98">
        <v>1.05</v>
      </c>
      <c r="G2130" s="114">
        <v>3.39</v>
      </c>
      <c r="H2130" s="99">
        <v>3.56</v>
      </c>
    </row>
    <row r="2131" spans="2:8">
      <c r="B2131" s="96" t="s">
        <v>1152</v>
      </c>
      <c r="C2131" s="97" t="s">
        <v>1153</v>
      </c>
      <c r="D2131" s="96" t="s">
        <v>39</v>
      </c>
      <c r="E2131" s="96" t="s">
        <v>28</v>
      </c>
      <c r="F2131" s="98">
        <v>0.1</v>
      </c>
      <c r="G2131" s="114">
        <v>1.42</v>
      </c>
      <c r="H2131" s="99">
        <v>0.14000000000000001</v>
      </c>
    </row>
    <row r="2132" spans="2:8" ht="13.9" customHeight="1">
      <c r="B2132" s="100"/>
      <c r="C2132" s="100"/>
      <c r="D2132" s="100"/>
      <c r="E2132" s="100"/>
      <c r="F2132" s="101" t="s">
        <v>556</v>
      </c>
      <c r="G2132" s="101"/>
      <c r="H2132" s="102">
        <v>3.7</v>
      </c>
    </row>
    <row r="2133" spans="2:8" ht="13.9" customHeight="1">
      <c r="B2133" s="94" t="s">
        <v>557</v>
      </c>
      <c r="C2133" s="94"/>
      <c r="D2133" s="95" t="s">
        <v>11</v>
      </c>
      <c r="E2133" s="95" t="s">
        <v>550</v>
      </c>
      <c r="F2133" s="95" t="s">
        <v>551</v>
      </c>
      <c r="G2133" s="113" t="s">
        <v>552</v>
      </c>
      <c r="H2133" s="95" t="s">
        <v>553</v>
      </c>
    </row>
    <row r="2134" spans="2:8" ht="13.9" customHeight="1">
      <c r="B2134" s="96" t="s">
        <v>1122</v>
      </c>
      <c r="C2134" s="97" t="s">
        <v>1123</v>
      </c>
      <c r="D2134" s="96" t="s">
        <v>39</v>
      </c>
      <c r="E2134" s="96" t="s">
        <v>40</v>
      </c>
      <c r="F2134" s="98">
        <v>0.3</v>
      </c>
      <c r="G2134" s="114">
        <v>11.49</v>
      </c>
      <c r="H2134" s="99">
        <v>3.45</v>
      </c>
    </row>
    <row r="2135" spans="2:8" ht="13.9" customHeight="1">
      <c r="B2135" s="96" t="s">
        <v>1120</v>
      </c>
      <c r="C2135" s="97" t="s">
        <v>1121</v>
      </c>
      <c r="D2135" s="96" t="s">
        <v>39</v>
      </c>
      <c r="E2135" s="96" t="s">
        <v>40</v>
      </c>
      <c r="F2135" s="98">
        <v>0.3</v>
      </c>
      <c r="G2135" s="114">
        <v>15.41</v>
      </c>
      <c r="H2135" s="99">
        <v>4.62</v>
      </c>
    </row>
    <row r="2136" spans="2:8" ht="13.9" customHeight="1">
      <c r="B2136" s="100"/>
      <c r="C2136" s="100"/>
      <c r="D2136" s="100"/>
      <c r="E2136" s="100"/>
      <c r="F2136" s="101" t="s">
        <v>562</v>
      </c>
      <c r="G2136" s="101"/>
      <c r="H2136" s="102">
        <v>8.07</v>
      </c>
    </row>
    <row r="2137" spans="2:8" ht="13.9" customHeight="1">
      <c r="B2137" s="100"/>
      <c r="C2137" s="100"/>
      <c r="D2137" s="100"/>
      <c r="E2137" s="100"/>
      <c r="F2137" s="103" t="s">
        <v>563</v>
      </c>
      <c r="G2137" s="103"/>
      <c r="H2137" s="104">
        <v>11.75</v>
      </c>
    </row>
    <row r="2138" spans="2:8" ht="13.9" customHeight="1">
      <c r="B2138" s="100"/>
      <c r="C2138" s="100"/>
      <c r="D2138" s="100"/>
      <c r="E2138" s="100"/>
      <c r="F2138" s="103" t="s">
        <v>564</v>
      </c>
      <c r="G2138" s="103"/>
      <c r="H2138" s="104">
        <v>8.6199999999999992</v>
      </c>
    </row>
    <row r="2139" spans="2:8" ht="13.9" customHeight="1">
      <c r="B2139" s="100"/>
      <c r="C2139" s="100"/>
      <c r="D2139" s="100"/>
      <c r="E2139" s="100"/>
      <c r="F2139" s="103" t="s">
        <v>565</v>
      </c>
      <c r="G2139" s="103"/>
      <c r="H2139" s="104">
        <v>3.13</v>
      </c>
    </row>
    <row r="2140" spans="2:8" ht="13.9" customHeight="1">
      <c r="B2140" s="100"/>
      <c r="C2140" s="100"/>
      <c r="D2140" s="100"/>
      <c r="E2140" s="100"/>
      <c r="F2140" s="103" t="s">
        <v>566</v>
      </c>
      <c r="G2140" s="103"/>
      <c r="H2140" s="104">
        <v>11.75</v>
      </c>
    </row>
    <row r="2141" spans="2:8" ht="13.9" customHeight="1">
      <c r="B2141" s="100"/>
      <c r="C2141" s="100"/>
      <c r="D2141" s="100"/>
      <c r="E2141" s="100"/>
      <c r="F2141" s="103" t="s">
        <v>567</v>
      </c>
      <c r="G2141" s="103"/>
      <c r="H2141" s="104">
        <v>2.9634</v>
      </c>
    </row>
    <row r="2142" spans="2:8" ht="19.399999999999999" customHeight="1">
      <c r="B2142" s="100"/>
      <c r="C2142" s="100"/>
      <c r="D2142" s="100"/>
      <c r="E2142" s="100"/>
      <c r="F2142" s="103" t="s">
        <v>568</v>
      </c>
      <c r="G2142" s="103"/>
      <c r="H2142" s="104">
        <v>14.71</v>
      </c>
    </row>
    <row r="2143" spans="2:8" ht="14.9" customHeight="1">
      <c r="B2143" s="100"/>
      <c r="C2143" s="100"/>
      <c r="D2143" s="100"/>
      <c r="E2143" s="100"/>
      <c r="F2143" s="103" t="s">
        <v>539</v>
      </c>
      <c r="G2143" s="103"/>
      <c r="H2143" s="104">
        <v>117.735</v>
      </c>
    </row>
    <row r="2144" spans="2:8" ht="13.9" customHeight="1">
      <c r="B2144" s="100"/>
      <c r="C2144" s="100"/>
      <c r="D2144" s="100"/>
      <c r="E2144" s="100"/>
      <c r="F2144" s="103" t="s">
        <v>569</v>
      </c>
      <c r="G2144" s="103"/>
      <c r="H2144" s="104">
        <v>147.38999999999999</v>
      </c>
    </row>
    <row r="2145" spans="2:8">
      <c r="B2145" s="100"/>
      <c r="C2145" s="100"/>
      <c r="D2145" s="93"/>
      <c r="E2145" s="93"/>
      <c r="F2145" s="100"/>
      <c r="G2145" s="115"/>
      <c r="H2145" s="100"/>
    </row>
    <row r="2146" spans="2:8" ht="20.149999999999999" customHeight="1">
      <c r="B2146" s="87" t="s">
        <v>1248</v>
      </c>
      <c r="C2146" s="87"/>
      <c r="D2146" s="87"/>
      <c r="E2146" s="87"/>
      <c r="F2146" s="87"/>
      <c r="G2146" s="87"/>
      <c r="H2146" s="87"/>
    </row>
    <row r="2147" spans="2:8" ht="14.15" customHeight="1">
      <c r="B2147" s="94" t="s">
        <v>549</v>
      </c>
      <c r="C2147" s="94"/>
      <c r="D2147" s="95" t="s">
        <v>11</v>
      </c>
      <c r="E2147" s="95" t="s">
        <v>550</v>
      </c>
      <c r="F2147" s="95" t="s">
        <v>551</v>
      </c>
      <c r="G2147" s="113" t="s">
        <v>552</v>
      </c>
      <c r="H2147" s="95" t="s">
        <v>553</v>
      </c>
    </row>
    <row r="2148" spans="2:8" ht="13.9" customHeight="1">
      <c r="B2148" s="96" t="s">
        <v>1146</v>
      </c>
      <c r="C2148" s="97" t="s">
        <v>1147</v>
      </c>
      <c r="D2148" s="96" t="s">
        <v>39</v>
      </c>
      <c r="E2148" s="96" t="s">
        <v>28</v>
      </c>
      <c r="F2148" s="98">
        <v>1.0800000000000001E-2</v>
      </c>
      <c r="G2148" s="114">
        <v>45.16</v>
      </c>
      <c r="H2148" s="99">
        <v>0.49</v>
      </c>
    </row>
    <row r="2149" spans="2:8" ht="14.9" customHeight="1">
      <c r="B2149" s="96" t="s">
        <v>1249</v>
      </c>
      <c r="C2149" s="97" t="s">
        <v>1250</v>
      </c>
      <c r="D2149" s="96" t="s">
        <v>39</v>
      </c>
      <c r="E2149" s="96" t="s">
        <v>154</v>
      </c>
      <c r="F2149" s="98">
        <v>1.05</v>
      </c>
      <c r="G2149" s="114">
        <v>5.77</v>
      </c>
      <c r="H2149" s="99">
        <v>6.06</v>
      </c>
    </row>
    <row r="2150" spans="2:8">
      <c r="B2150" s="96" t="s">
        <v>1150</v>
      </c>
      <c r="C2150" s="97" t="s">
        <v>1151</v>
      </c>
      <c r="D2150" s="96" t="s">
        <v>39</v>
      </c>
      <c r="E2150" s="96" t="s">
        <v>28</v>
      </c>
      <c r="F2150" s="98">
        <v>1.6299999999999999E-2</v>
      </c>
      <c r="G2150" s="114">
        <v>39.22</v>
      </c>
      <c r="H2150" s="99">
        <v>0.64</v>
      </c>
    </row>
    <row r="2151" spans="2:8">
      <c r="B2151" s="96" t="s">
        <v>1152</v>
      </c>
      <c r="C2151" s="97" t="s">
        <v>1153</v>
      </c>
      <c r="D2151" s="96" t="s">
        <v>39</v>
      </c>
      <c r="E2151" s="96" t="s">
        <v>28</v>
      </c>
      <c r="F2151" s="98">
        <v>0.127</v>
      </c>
      <c r="G2151" s="114">
        <v>1.42</v>
      </c>
      <c r="H2151" s="99">
        <v>0.18</v>
      </c>
    </row>
    <row r="2152" spans="2:8" ht="13.9" customHeight="1">
      <c r="B2152" s="100"/>
      <c r="C2152" s="100"/>
      <c r="D2152" s="100"/>
      <c r="E2152" s="100"/>
      <c r="F2152" s="101" t="s">
        <v>556</v>
      </c>
      <c r="G2152" s="101"/>
      <c r="H2152" s="102">
        <v>7.37</v>
      </c>
    </row>
    <row r="2153" spans="2:8" ht="13.9" customHeight="1">
      <c r="B2153" s="94" t="s">
        <v>557</v>
      </c>
      <c r="C2153" s="94"/>
      <c r="D2153" s="95" t="s">
        <v>11</v>
      </c>
      <c r="E2153" s="95" t="s">
        <v>550</v>
      </c>
      <c r="F2153" s="95" t="s">
        <v>551</v>
      </c>
      <c r="G2153" s="113" t="s">
        <v>552</v>
      </c>
      <c r="H2153" s="95" t="s">
        <v>553</v>
      </c>
    </row>
    <row r="2154" spans="2:8" ht="13.9" customHeight="1">
      <c r="B2154" s="96" t="s">
        <v>1122</v>
      </c>
      <c r="C2154" s="97" t="s">
        <v>1123</v>
      </c>
      <c r="D2154" s="96" t="s">
        <v>39</v>
      </c>
      <c r="E2154" s="96" t="s">
        <v>40</v>
      </c>
      <c r="F2154" s="98">
        <v>0.38</v>
      </c>
      <c r="G2154" s="114">
        <v>11.49</v>
      </c>
      <c r="H2154" s="99">
        <v>4.37</v>
      </c>
    </row>
    <row r="2155" spans="2:8" ht="13.9" customHeight="1">
      <c r="B2155" s="96" t="s">
        <v>1120</v>
      </c>
      <c r="C2155" s="97" t="s">
        <v>1121</v>
      </c>
      <c r="D2155" s="96" t="s">
        <v>39</v>
      </c>
      <c r="E2155" s="96" t="s">
        <v>40</v>
      </c>
      <c r="F2155" s="98">
        <v>0.38</v>
      </c>
      <c r="G2155" s="114">
        <v>15.41</v>
      </c>
      <c r="H2155" s="99">
        <v>5.86</v>
      </c>
    </row>
    <row r="2156" spans="2:8" ht="13.9" customHeight="1">
      <c r="B2156" s="100"/>
      <c r="C2156" s="100"/>
      <c r="D2156" s="100"/>
      <c r="E2156" s="100"/>
      <c r="F2156" s="101" t="s">
        <v>562</v>
      </c>
      <c r="G2156" s="101"/>
      <c r="H2156" s="102">
        <v>10.23</v>
      </c>
    </row>
    <row r="2157" spans="2:8" ht="13.9" customHeight="1">
      <c r="B2157" s="100"/>
      <c r="C2157" s="100"/>
      <c r="D2157" s="100"/>
      <c r="E2157" s="100"/>
      <c r="F2157" s="103" t="s">
        <v>563</v>
      </c>
      <c r="G2157" s="103"/>
      <c r="H2157" s="104">
        <v>17.55</v>
      </c>
    </row>
    <row r="2158" spans="2:8" ht="13.9" customHeight="1">
      <c r="B2158" s="100"/>
      <c r="C2158" s="100"/>
      <c r="D2158" s="100"/>
      <c r="E2158" s="100"/>
      <c r="F2158" s="103" t="s">
        <v>564</v>
      </c>
      <c r="G2158" s="103"/>
      <c r="H2158" s="104">
        <v>13.6</v>
      </c>
    </row>
    <row r="2159" spans="2:8" ht="13.9" customHeight="1">
      <c r="B2159" s="100"/>
      <c r="C2159" s="100"/>
      <c r="D2159" s="100"/>
      <c r="E2159" s="100"/>
      <c r="F2159" s="103" t="s">
        <v>565</v>
      </c>
      <c r="G2159" s="103"/>
      <c r="H2159" s="104">
        <v>3.95</v>
      </c>
    </row>
    <row r="2160" spans="2:8" ht="13.9" customHeight="1">
      <c r="B2160" s="100"/>
      <c r="C2160" s="100"/>
      <c r="D2160" s="100"/>
      <c r="E2160" s="100"/>
      <c r="F2160" s="103" t="s">
        <v>566</v>
      </c>
      <c r="G2160" s="103"/>
      <c r="H2160" s="104">
        <v>17.55</v>
      </c>
    </row>
    <row r="2161" spans="2:8" ht="19.399999999999999" customHeight="1">
      <c r="B2161" s="100"/>
      <c r="C2161" s="100"/>
      <c r="D2161" s="100"/>
      <c r="E2161" s="100"/>
      <c r="F2161" s="103" t="s">
        <v>567</v>
      </c>
      <c r="G2161" s="103"/>
      <c r="H2161" s="104">
        <v>4.4260999999999999</v>
      </c>
    </row>
    <row r="2162" spans="2:8" ht="14.9" customHeight="1">
      <c r="B2162" s="100"/>
      <c r="C2162" s="100"/>
      <c r="D2162" s="100"/>
      <c r="E2162" s="100"/>
      <c r="F2162" s="103" t="s">
        <v>568</v>
      </c>
      <c r="G2162" s="103"/>
      <c r="H2162" s="104">
        <v>21.98</v>
      </c>
    </row>
    <row r="2163" spans="2:8" ht="13.9" customHeight="1">
      <c r="B2163" s="100"/>
      <c r="C2163" s="100"/>
      <c r="D2163" s="100"/>
      <c r="E2163" s="100"/>
      <c r="F2163" s="103" t="s">
        <v>539</v>
      </c>
      <c r="G2163" s="103"/>
      <c r="H2163" s="104">
        <v>563.70600000000002</v>
      </c>
    </row>
    <row r="2164" spans="2:8" ht="13.9" customHeight="1">
      <c r="B2164" s="100"/>
      <c r="C2164" s="100"/>
      <c r="D2164" s="100"/>
      <c r="E2164" s="100"/>
      <c r="F2164" s="103" t="s">
        <v>569</v>
      </c>
      <c r="G2164" s="103"/>
      <c r="H2164" s="104">
        <v>706</v>
      </c>
    </row>
    <row r="2165" spans="2:8">
      <c r="B2165" s="100"/>
      <c r="C2165" s="100"/>
      <c r="D2165" s="93"/>
      <c r="E2165" s="93"/>
      <c r="F2165" s="100"/>
      <c r="G2165" s="115"/>
      <c r="H2165" s="100"/>
    </row>
    <row r="2166" spans="2:8" ht="13.9" customHeight="1">
      <c r="B2166" s="87" t="s">
        <v>1251</v>
      </c>
      <c r="C2166" s="87"/>
      <c r="D2166" s="87"/>
      <c r="E2166" s="87"/>
      <c r="F2166" s="87"/>
      <c r="G2166" s="87"/>
      <c r="H2166" s="87"/>
    </row>
    <row r="2167" spans="2:8" ht="14.9" customHeight="1">
      <c r="B2167" s="94" t="s">
        <v>549</v>
      </c>
      <c r="C2167" s="94"/>
      <c r="D2167" s="95" t="s">
        <v>11</v>
      </c>
      <c r="E2167" s="95" t="s">
        <v>550</v>
      </c>
      <c r="F2167" s="95" t="s">
        <v>551</v>
      </c>
      <c r="G2167" s="113" t="s">
        <v>552</v>
      </c>
      <c r="H2167" s="95" t="s">
        <v>553</v>
      </c>
    </row>
    <row r="2168" spans="2:8" ht="14.15" customHeight="1">
      <c r="B2168" s="96" t="s">
        <v>1146</v>
      </c>
      <c r="C2168" s="97" t="s">
        <v>1147</v>
      </c>
      <c r="D2168" s="96" t="s">
        <v>39</v>
      </c>
      <c r="E2168" s="96" t="s">
        <v>28</v>
      </c>
      <c r="F2168" s="98">
        <v>2.47E-2</v>
      </c>
      <c r="G2168" s="114">
        <v>45.16</v>
      </c>
      <c r="H2168" s="99">
        <v>1.1200000000000001</v>
      </c>
    </row>
    <row r="2169" spans="2:8">
      <c r="B2169" s="96" t="s">
        <v>1252</v>
      </c>
      <c r="C2169" s="97" t="s">
        <v>1253</v>
      </c>
      <c r="D2169" s="96" t="s">
        <v>39</v>
      </c>
      <c r="E2169" s="96" t="s">
        <v>154</v>
      </c>
      <c r="F2169" s="98">
        <v>1.05</v>
      </c>
      <c r="G2169" s="114">
        <v>8.34</v>
      </c>
      <c r="H2169" s="99">
        <v>8.76</v>
      </c>
    </row>
    <row r="2170" spans="2:8" ht="13.9" customHeight="1">
      <c r="B2170" s="96" t="s">
        <v>1150</v>
      </c>
      <c r="C2170" s="97" t="s">
        <v>1151</v>
      </c>
      <c r="D2170" s="96" t="s">
        <v>39</v>
      </c>
      <c r="E2170" s="96" t="s">
        <v>28</v>
      </c>
      <c r="F2170" s="98">
        <v>3.85E-2</v>
      </c>
      <c r="G2170" s="114">
        <v>39.22</v>
      </c>
      <c r="H2170" s="99">
        <v>1.51</v>
      </c>
    </row>
    <row r="2171" spans="2:8" ht="13.9" customHeight="1">
      <c r="B2171" s="96" t="s">
        <v>1152</v>
      </c>
      <c r="C2171" s="97" t="s">
        <v>1153</v>
      </c>
      <c r="D2171" s="96" t="s">
        <v>39</v>
      </c>
      <c r="E2171" s="96" t="s">
        <v>28</v>
      </c>
      <c r="F2171" s="98">
        <v>0.187</v>
      </c>
      <c r="G2171" s="114">
        <v>1.42</v>
      </c>
      <c r="H2171" s="99">
        <v>0.27</v>
      </c>
    </row>
    <row r="2172" spans="2:8" ht="13.9" customHeight="1">
      <c r="B2172" s="100"/>
      <c r="C2172" s="100"/>
      <c r="D2172" s="100"/>
      <c r="E2172" s="100"/>
      <c r="F2172" s="101" t="s">
        <v>556</v>
      </c>
      <c r="G2172" s="101"/>
      <c r="H2172" s="102">
        <v>11.66</v>
      </c>
    </row>
    <row r="2173" spans="2:8" ht="13.9" customHeight="1">
      <c r="B2173" s="94" t="s">
        <v>557</v>
      </c>
      <c r="C2173" s="94"/>
      <c r="D2173" s="95" t="s">
        <v>11</v>
      </c>
      <c r="E2173" s="95" t="s">
        <v>550</v>
      </c>
      <c r="F2173" s="95" t="s">
        <v>551</v>
      </c>
      <c r="G2173" s="113" t="s">
        <v>552</v>
      </c>
      <c r="H2173" s="95" t="s">
        <v>553</v>
      </c>
    </row>
    <row r="2174" spans="2:8" ht="13.9" customHeight="1">
      <c r="B2174" s="96" t="s">
        <v>1122</v>
      </c>
      <c r="C2174" s="97" t="s">
        <v>1123</v>
      </c>
      <c r="D2174" s="96" t="s">
        <v>39</v>
      </c>
      <c r="E2174" s="96" t="s">
        <v>40</v>
      </c>
      <c r="F2174" s="98">
        <v>0.56000000000000005</v>
      </c>
      <c r="G2174" s="114">
        <v>11.49</v>
      </c>
      <c r="H2174" s="99">
        <v>6.43</v>
      </c>
    </row>
    <row r="2175" spans="2:8" ht="13.9" customHeight="1">
      <c r="B2175" s="96" t="s">
        <v>1120</v>
      </c>
      <c r="C2175" s="97" t="s">
        <v>1121</v>
      </c>
      <c r="D2175" s="96" t="s">
        <v>39</v>
      </c>
      <c r="E2175" s="96" t="s">
        <v>40</v>
      </c>
      <c r="F2175" s="98">
        <v>0.56000000000000005</v>
      </c>
      <c r="G2175" s="114">
        <v>15.41</v>
      </c>
      <c r="H2175" s="99">
        <v>8.6300000000000008</v>
      </c>
    </row>
    <row r="2176" spans="2:8" ht="13.9" customHeight="1">
      <c r="B2176" s="100"/>
      <c r="C2176" s="100"/>
      <c r="D2176" s="100"/>
      <c r="E2176" s="100"/>
      <c r="F2176" s="101" t="s">
        <v>562</v>
      </c>
      <c r="G2176" s="101"/>
      <c r="H2176" s="102">
        <v>15.06</v>
      </c>
    </row>
    <row r="2177" spans="2:8" ht="13.9" customHeight="1">
      <c r="B2177" s="100"/>
      <c r="C2177" s="100"/>
      <c r="D2177" s="100"/>
      <c r="E2177" s="100"/>
      <c r="F2177" s="103" t="s">
        <v>563</v>
      </c>
      <c r="G2177" s="103"/>
      <c r="H2177" s="104">
        <v>26.67</v>
      </c>
    </row>
    <row r="2178" spans="2:8" ht="13.9" customHeight="1">
      <c r="B2178" s="100"/>
      <c r="C2178" s="100"/>
      <c r="D2178" s="100"/>
      <c r="E2178" s="100"/>
      <c r="F2178" s="103" t="s">
        <v>564</v>
      </c>
      <c r="G2178" s="103"/>
      <c r="H2178" s="104">
        <v>20.85</v>
      </c>
    </row>
    <row r="2179" spans="2:8" ht="19.399999999999999" customHeight="1">
      <c r="B2179" s="100"/>
      <c r="C2179" s="100"/>
      <c r="D2179" s="100"/>
      <c r="E2179" s="100"/>
      <c r="F2179" s="103" t="s">
        <v>565</v>
      </c>
      <c r="G2179" s="103"/>
      <c r="H2179" s="104">
        <v>5.82</v>
      </c>
    </row>
    <row r="2180" spans="2:8" ht="14.9" customHeight="1">
      <c r="B2180" s="100"/>
      <c r="C2180" s="100"/>
      <c r="D2180" s="100"/>
      <c r="E2180" s="100"/>
      <c r="F2180" s="103" t="s">
        <v>566</v>
      </c>
      <c r="G2180" s="103"/>
      <c r="H2180" s="104">
        <v>26.67</v>
      </c>
    </row>
    <row r="2181" spans="2:8" ht="13.9" customHeight="1">
      <c r="B2181" s="100"/>
      <c r="C2181" s="100"/>
      <c r="D2181" s="100"/>
      <c r="E2181" s="100"/>
      <c r="F2181" s="103" t="s">
        <v>567</v>
      </c>
      <c r="G2181" s="103"/>
      <c r="H2181" s="104">
        <v>6.7262000000000004</v>
      </c>
    </row>
    <row r="2182" spans="2:8" ht="13.9" customHeight="1">
      <c r="B2182" s="100"/>
      <c r="C2182" s="100"/>
      <c r="D2182" s="100"/>
      <c r="E2182" s="100"/>
      <c r="F2182" s="103" t="s">
        <v>568</v>
      </c>
      <c r="G2182" s="103"/>
      <c r="H2182" s="104">
        <v>33.4</v>
      </c>
    </row>
    <row r="2183" spans="2:8" ht="13.9" customHeight="1">
      <c r="B2183" s="100"/>
      <c r="C2183" s="100"/>
      <c r="D2183" s="100"/>
      <c r="E2183" s="100"/>
      <c r="F2183" s="103" t="s">
        <v>539</v>
      </c>
      <c r="G2183" s="103"/>
      <c r="H2183" s="104">
        <v>140.55090000000001</v>
      </c>
    </row>
    <row r="2184" spans="2:8" ht="13.9" customHeight="1">
      <c r="B2184" s="100"/>
      <c r="C2184" s="100"/>
      <c r="D2184" s="100"/>
      <c r="E2184" s="100"/>
      <c r="F2184" s="103" t="s">
        <v>569</v>
      </c>
      <c r="G2184" s="103"/>
      <c r="H2184" s="104">
        <v>176.02</v>
      </c>
    </row>
    <row r="2185" spans="2:8" ht="14.9" customHeight="1">
      <c r="B2185" s="100"/>
      <c r="C2185" s="100"/>
      <c r="D2185" s="93"/>
      <c r="E2185" s="93"/>
      <c r="F2185" s="100"/>
      <c r="G2185" s="115"/>
      <c r="H2185" s="100"/>
    </row>
    <row r="2186" spans="2:8" ht="12.75" customHeight="1">
      <c r="B2186" s="87" t="s">
        <v>1254</v>
      </c>
      <c r="C2186" s="87"/>
      <c r="D2186" s="87"/>
      <c r="E2186" s="87"/>
      <c r="F2186" s="87"/>
      <c r="G2186" s="87"/>
      <c r="H2186" s="87"/>
    </row>
    <row r="2187" spans="2:8" ht="20.149999999999999" customHeight="1">
      <c r="B2187" s="94" t="s">
        <v>549</v>
      </c>
      <c r="C2187" s="94"/>
      <c r="D2187" s="95" t="s">
        <v>11</v>
      </c>
      <c r="E2187" s="95" t="s">
        <v>550</v>
      </c>
      <c r="F2187" s="95" t="s">
        <v>551</v>
      </c>
      <c r="G2187" s="113" t="s">
        <v>552</v>
      </c>
      <c r="H2187" s="95" t="s">
        <v>553</v>
      </c>
    </row>
    <row r="2188" spans="2:8" ht="13.9" customHeight="1">
      <c r="B2188" s="96" t="s">
        <v>1146</v>
      </c>
      <c r="C2188" s="97" t="s">
        <v>1147</v>
      </c>
      <c r="D2188" s="96" t="s">
        <v>39</v>
      </c>
      <c r="E2188" s="96" t="s">
        <v>28</v>
      </c>
      <c r="F2188" s="98">
        <v>3.6299999999999999E-2</v>
      </c>
      <c r="G2188" s="114">
        <v>45.16</v>
      </c>
      <c r="H2188" s="99">
        <v>1.64</v>
      </c>
    </row>
    <row r="2189" spans="2:8" ht="13.9" customHeight="1">
      <c r="B2189" s="96" t="s">
        <v>1255</v>
      </c>
      <c r="C2189" s="97" t="s">
        <v>1256</v>
      </c>
      <c r="D2189" s="96" t="s">
        <v>39</v>
      </c>
      <c r="E2189" s="96" t="s">
        <v>154</v>
      </c>
      <c r="F2189" s="98">
        <v>1.05</v>
      </c>
      <c r="G2189" s="114">
        <v>9.41</v>
      </c>
      <c r="H2189" s="99">
        <v>9.8800000000000008</v>
      </c>
    </row>
    <row r="2190" spans="2:8" ht="13.9" customHeight="1">
      <c r="B2190" s="96" t="s">
        <v>1150</v>
      </c>
      <c r="C2190" s="97" t="s">
        <v>1151</v>
      </c>
      <c r="D2190" s="96" t="s">
        <v>39</v>
      </c>
      <c r="E2190" s="96" t="s">
        <v>28</v>
      </c>
      <c r="F2190" s="98">
        <v>5.9299999999999999E-2</v>
      </c>
      <c r="G2190" s="114">
        <v>39.22</v>
      </c>
      <c r="H2190" s="99">
        <v>2.33</v>
      </c>
    </row>
    <row r="2191" spans="2:8" ht="13.9" customHeight="1">
      <c r="B2191" s="96" t="s">
        <v>1152</v>
      </c>
      <c r="C2191" s="97" t="s">
        <v>1153</v>
      </c>
      <c r="D2191" s="96" t="s">
        <v>39</v>
      </c>
      <c r="E2191" s="96" t="s">
        <v>28</v>
      </c>
      <c r="F2191" s="98">
        <v>0.247</v>
      </c>
      <c r="G2191" s="114">
        <v>1.42</v>
      </c>
      <c r="H2191" s="99">
        <v>0.35</v>
      </c>
    </row>
    <row r="2192" spans="2:8" ht="13.9" customHeight="1">
      <c r="B2192" s="100"/>
      <c r="C2192" s="100"/>
      <c r="D2192" s="100"/>
      <c r="E2192" s="100"/>
      <c r="F2192" s="101" t="s">
        <v>556</v>
      </c>
      <c r="G2192" s="101"/>
      <c r="H2192" s="102">
        <v>14.2</v>
      </c>
    </row>
    <row r="2193" spans="2:8" ht="13.9" customHeight="1">
      <c r="B2193" s="94" t="s">
        <v>557</v>
      </c>
      <c r="C2193" s="94"/>
      <c r="D2193" s="95" t="s">
        <v>11</v>
      </c>
      <c r="E2193" s="95" t="s">
        <v>550</v>
      </c>
      <c r="F2193" s="95" t="s">
        <v>551</v>
      </c>
      <c r="G2193" s="113" t="s">
        <v>552</v>
      </c>
      <c r="H2193" s="95" t="s">
        <v>553</v>
      </c>
    </row>
    <row r="2194" spans="2:8" ht="13.9" customHeight="1">
      <c r="B2194" s="96" t="s">
        <v>1122</v>
      </c>
      <c r="C2194" s="97" t="s">
        <v>1123</v>
      </c>
      <c r="D2194" s="96" t="s">
        <v>39</v>
      </c>
      <c r="E2194" s="96" t="s">
        <v>40</v>
      </c>
      <c r="F2194" s="98">
        <v>0.74</v>
      </c>
      <c r="G2194" s="114">
        <v>11.49</v>
      </c>
      <c r="H2194" s="99">
        <v>8.5</v>
      </c>
    </row>
    <row r="2195" spans="2:8" ht="13.9" customHeight="1">
      <c r="B2195" s="96" t="s">
        <v>1120</v>
      </c>
      <c r="C2195" s="97" t="s">
        <v>1121</v>
      </c>
      <c r="D2195" s="96" t="s">
        <v>39</v>
      </c>
      <c r="E2195" s="96" t="s">
        <v>40</v>
      </c>
      <c r="F2195" s="98">
        <v>0.74</v>
      </c>
      <c r="G2195" s="114">
        <v>15.41</v>
      </c>
      <c r="H2195" s="99">
        <v>11.4</v>
      </c>
    </row>
    <row r="2196" spans="2:8" ht="15" customHeight="1">
      <c r="B2196" s="100"/>
      <c r="C2196" s="100"/>
      <c r="D2196" s="100"/>
      <c r="E2196" s="100"/>
      <c r="F2196" s="101" t="s">
        <v>562</v>
      </c>
      <c r="G2196" s="101"/>
      <c r="H2196" s="102">
        <v>19.899999999999999</v>
      </c>
    </row>
    <row r="2197" spans="2:8" ht="19.399999999999999" customHeight="1">
      <c r="B2197" s="100"/>
      <c r="C2197" s="100"/>
      <c r="D2197" s="100"/>
      <c r="E2197" s="100"/>
      <c r="F2197" s="103" t="s">
        <v>563</v>
      </c>
      <c r="G2197" s="103"/>
      <c r="H2197" s="104">
        <v>34.08</v>
      </c>
    </row>
    <row r="2198" spans="2:8" ht="14.9" customHeight="1">
      <c r="B2198" s="100"/>
      <c r="C2198" s="100"/>
      <c r="D2198" s="100"/>
      <c r="E2198" s="100"/>
      <c r="F2198" s="103" t="s">
        <v>564</v>
      </c>
      <c r="G2198" s="103"/>
      <c r="H2198" s="104">
        <v>26.34</v>
      </c>
    </row>
    <row r="2199" spans="2:8" ht="13.9" customHeight="1">
      <c r="B2199" s="100"/>
      <c r="C2199" s="100"/>
      <c r="D2199" s="100"/>
      <c r="E2199" s="100"/>
      <c r="F2199" s="103" t="s">
        <v>565</v>
      </c>
      <c r="G2199" s="103"/>
      <c r="H2199" s="104">
        <v>7.74</v>
      </c>
    </row>
    <row r="2200" spans="2:8" ht="13.9" customHeight="1">
      <c r="B2200" s="100"/>
      <c r="C2200" s="100"/>
      <c r="D2200" s="100"/>
      <c r="E2200" s="100"/>
      <c r="F2200" s="103" t="s">
        <v>566</v>
      </c>
      <c r="G2200" s="103"/>
      <c r="H2200" s="104">
        <v>34.08</v>
      </c>
    </row>
    <row r="2201" spans="2:8" ht="13.9" customHeight="1">
      <c r="B2201" s="100"/>
      <c r="C2201" s="100"/>
      <c r="D2201" s="100"/>
      <c r="E2201" s="100"/>
      <c r="F2201" s="103" t="s">
        <v>567</v>
      </c>
      <c r="G2201" s="103"/>
      <c r="H2201" s="104">
        <v>8.5950000000000006</v>
      </c>
    </row>
    <row r="2202" spans="2:8" ht="13.9" customHeight="1">
      <c r="B2202" s="100"/>
      <c r="C2202" s="100"/>
      <c r="D2202" s="100"/>
      <c r="E2202" s="100"/>
      <c r="F2202" s="103" t="s">
        <v>568</v>
      </c>
      <c r="G2202" s="103"/>
      <c r="H2202" s="104">
        <v>42.68</v>
      </c>
    </row>
    <row r="2203" spans="2:8" ht="13.9" customHeight="1">
      <c r="B2203" s="100"/>
      <c r="C2203" s="100"/>
      <c r="D2203" s="100"/>
      <c r="E2203" s="100"/>
      <c r="F2203" s="103" t="s">
        <v>539</v>
      </c>
      <c r="G2203" s="103"/>
      <c r="H2203" s="104">
        <v>1238.808</v>
      </c>
    </row>
    <row r="2204" spans="2:8" ht="14.9" customHeight="1">
      <c r="B2204" s="100"/>
      <c r="C2204" s="100"/>
      <c r="D2204" s="100"/>
      <c r="E2204" s="100"/>
      <c r="F2204" s="103" t="s">
        <v>569</v>
      </c>
      <c r="G2204" s="103"/>
      <c r="H2204" s="104">
        <v>1551.42</v>
      </c>
    </row>
    <row r="2205" spans="2:8" ht="13.9" customHeight="1">
      <c r="B2205" s="100"/>
      <c r="C2205" s="100"/>
      <c r="D2205" s="93"/>
      <c r="E2205" s="93"/>
      <c r="F2205" s="100"/>
      <c r="G2205" s="115"/>
      <c r="H2205" s="100"/>
    </row>
    <row r="2206" spans="2:8" ht="12.75" customHeight="1">
      <c r="B2206" s="87" t="s">
        <v>1257</v>
      </c>
      <c r="C2206" s="87"/>
      <c r="D2206" s="87"/>
      <c r="E2206" s="87"/>
      <c r="F2206" s="87"/>
      <c r="G2206" s="87"/>
      <c r="H2206" s="87"/>
    </row>
    <row r="2207" spans="2:8" ht="13.9" customHeight="1">
      <c r="B2207" s="94" t="s">
        <v>549</v>
      </c>
      <c r="C2207" s="94"/>
      <c r="D2207" s="95" t="s">
        <v>11</v>
      </c>
      <c r="E2207" s="95" t="s">
        <v>550</v>
      </c>
      <c r="F2207" s="95" t="s">
        <v>551</v>
      </c>
      <c r="G2207" s="113" t="s">
        <v>552</v>
      </c>
      <c r="H2207" s="95" t="s">
        <v>553</v>
      </c>
    </row>
    <row r="2208" spans="2:8" ht="13.9" customHeight="1">
      <c r="B2208" s="96" t="s">
        <v>1258</v>
      </c>
      <c r="C2208" s="97" t="s">
        <v>1259</v>
      </c>
      <c r="D2208" s="96" t="s">
        <v>39</v>
      </c>
      <c r="E2208" s="96" t="s">
        <v>28</v>
      </c>
      <c r="F2208" s="98">
        <v>2</v>
      </c>
      <c r="G2208" s="114">
        <v>1.41</v>
      </c>
      <c r="H2208" s="99">
        <v>2.82</v>
      </c>
    </row>
    <row r="2209" spans="2:8" ht="13.9" customHeight="1">
      <c r="B2209" s="96" t="s">
        <v>1260</v>
      </c>
      <c r="C2209" s="97" t="s">
        <v>1261</v>
      </c>
      <c r="D2209" s="96" t="s">
        <v>39</v>
      </c>
      <c r="E2209" s="96" t="s">
        <v>28</v>
      </c>
      <c r="F2209" s="98">
        <v>1</v>
      </c>
      <c r="G2209" s="114">
        <v>4.5599999999999996</v>
      </c>
      <c r="H2209" s="99">
        <v>4.5599999999999996</v>
      </c>
    </row>
    <row r="2210" spans="2:8" ht="13.9" customHeight="1">
      <c r="B2210" s="96" t="s">
        <v>1262</v>
      </c>
      <c r="C2210" s="97" t="s">
        <v>1263</v>
      </c>
      <c r="D2210" s="96" t="s">
        <v>39</v>
      </c>
      <c r="E2210" s="96" t="s">
        <v>28</v>
      </c>
      <c r="F2210" s="98">
        <v>0.04</v>
      </c>
      <c r="G2210" s="114">
        <v>16.53</v>
      </c>
      <c r="H2210" s="99">
        <v>0.66</v>
      </c>
    </row>
    <row r="2211" spans="2:8" ht="13.9" customHeight="1">
      <c r="B2211" s="100"/>
      <c r="C2211" s="100"/>
      <c r="D2211" s="100"/>
      <c r="E2211" s="100"/>
      <c r="F2211" s="101" t="s">
        <v>556</v>
      </c>
      <c r="G2211" s="101"/>
      <c r="H2211" s="102">
        <v>8.0399999999999991</v>
      </c>
    </row>
    <row r="2212" spans="2:8" ht="13.9" customHeight="1">
      <c r="B2212" s="94" t="s">
        <v>557</v>
      </c>
      <c r="C2212" s="94"/>
      <c r="D2212" s="95" t="s">
        <v>11</v>
      </c>
      <c r="E2212" s="95" t="s">
        <v>550</v>
      </c>
      <c r="F2212" s="95" t="s">
        <v>551</v>
      </c>
      <c r="G2212" s="113" t="s">
        <v>552</v>
      </c>
      <c r="H2212" s="95" t="s">
        <v>553</v>
      </c>
    </row>
    <row r="2213" spans="2:8" ht="13.9" customHeight="1">
      <c r="B2213" s="96" t="s">
        <v>1122</v>
      </c>
      <c r="C2213" s="97" t="s">
        <v>1123</v>
      </c>
      <c r="D2213" s="96" t="s">
        <v>39</v>
      </c>
      <c r="E2213" s="96" t="s">
        <v>40</v>
      </c>
      <c r="F2213" s="98">
        <v>0.17</v>
      </c>
      <c r="G2213" s="114">
        <v>11.49</v>
      </c>
      <c r="H2213" s="99">
        <v>1.95</v>
      </c>
    </row>
    <row r="2214" spans="2:8" ht="13.9" customHeight="1">
      <c r="B2214" s="96" t="s">
        <v>1120</v>
      </c>
      <c r="C2214" s="97" t="s">
        <v>1121</v>
      </c>
      <c r="D2214" s="96" t="s">
        <v>39</v>
      </c>
      <c r="E2214" s="96" t="s">
        <v>40</v>
      </c>
      <c r="F2214" s="98">
        <v>0.17</v>
      </c>
      <c r="G2214" s="114">
        <v>15.41</v>
      </c>
      <c r="H2214" s="99">
        <v>2.62</v>
      </c>
    </row>
    <row r="2215" spans="2:8" ht="15" customHeight="1">
      <c r="B2215" s="100"/>
      <c r="C2215" s="100"/>
      <c r="D2215" s="100"/>
      <c r="E2215" s="100"/>
      <c r="F2215" s="101" t="s">
        <v>562</v>
      </c>
      <c r="G2215" s="101"/>
      <c r="H2215" s="102">
        <v>4.57</v>
      </c>
    </row>
    <row r="2216" spans="2:8" ht="19.399999999999999" customHeight="1">
      <c r="B2216" s="100"/>
      <c r="C2216" s="100"/>
      <c r="D2216" s="100"/>
      <c r="E2216" s="100"/>
      <c r="F2216" s="103" t="s">
        <v>563</v>
      </c>
      <c r="G2216" s="103"/>
      <c r="H2216" s="104">
        <v>12.6</v>
      </c>
    </row>
    <row r="2217" spans="2:8" ht="14.9" customHeight="1">
      <c r="B2217" s="100"/>
      <c r="C2217" s="100"/>
      <c r="D2217" s="100"/>
      <c r="E2217" s="100"/>
      <c r="F2217" s="103" t="s">
        <v>564</v>
      </c>
      <c r="G2217" s="103"/>
      <c r="H2217" s="104">
        <v>10.83</v>
      </c>
    </row>
    <row r="2218" spans="2:8" ht="13.9" customHeight="1">
      <c r="B2218" s="100"/>
      <c r="C2218" s="100"/>
      <c r="D2218" s="100"/>
      <c r="E2218" s="100"/>
      <c r="F2218" s="103" t="s">
        <v>565</v>
      </c>
      <c r="G2218" s="103"/>
      <c r="H2218" s="104">
        <v>1.77</v>
      </c>
    </row>
    <row r="2219" spans="2:8" ht="13.9" customHeight="1">
      <c r="B2219" s="100"/>
      <c r="C2219" s="100"/>
      <c r="D2219" s="100"/>
      <c r="E2219" s="100"/>
      <c r="F2219" s="103" t="s">
        <v>566</v>
      </c>
      <c r="G2219" s="103"/>
      <c r="H2219" s="104">
        <v>12.6</v>
      </c>
    </row>
    <row r="2220" spans="2:8" ht="13.9" customHeight="1">
      <c r="B2220" s="100"/>
      <c r="C2220" s="100"/>
      <c r="D2220" s="100"/>
      <c r="E2220" s="100"/>
      <c r="F2220" s="103" t="s">
        <v>567</v>
      </c>
      <c r="G2220" s="103"/>
      <c r="H2220" s="104">
        <v>3.1777000000000002</v>
      </c>
    </row>
    <row r="2221" spans="2:8" ht="13.9" customHeight="1">
      <c r="B2221" s="100"/>
      <c r="C2221" s="100"/>
      <c r="D2221" s="100"/>
      <c r="E2221" s="100"/>
      <c r="F2221" s="103" t="s">
        <v>568</v>
      </c>
      <c r="G2221" s="103"/>
      <c r="H2221" s="104">
        <v>15.78</v>
      </c>
    </row>
    <row r="2222" spans="2:8" ht="14.9" customHeight="1">
      <c r="B2222" s="100"/>
      <c r="C2222" s="100"/>
      <c r="D2222" s="100"/>
      <c r="E2222" s="100"/>
      <c r="F2222" s="103" t="s">
        <v>539</v>
      </c>
      <c r="G2222" s="103"/>
      <c r="H2222" s="104">
        <v>75.599999999999994</v>
      </c>
    </row>
    <row r="2223" spans="2:8" ht="13.9" customHeight="1">
      <c r="B2223" s="100"/>
      <c r="C2223" s="100"/>
      <c r="D2223" s="100"/>
      <c r="E2223" s="100"/>
      <c r="F2223" s="103" t="s">
        <v>569</v>
      </c>
      <c r="G2223" s="103"/>
      <c r="H2223" s="104">
        <v>94.68</v>
      </c>
    </row>
    <row r="2224" spans="2:8" ht="13.9" customHeight="1">
      <c r="B2224" s="100"/>
      <c r="C2224" s="100"/>
      <c r="D2224" s="93"/>
      <c r="E2224" s="93"/>
      <c r="F2224" s="100"/>
      <c r="G2224" s="115"/>
      <c r="H2224" s="100"/>
    </row>
    <row r="2225" spans="2:8" ht="13.9" customHeight="1">
      <c r="B2225" s="87" t="s">
        <v>1264</v>
      </c>
      <c r="C2225" s="87"/>
      <c r="D2225" s="87"/>
      <c r="E2225" s="87"/>
      <c r="F2225" s="87"/>
      <c r="G2225" s="87"/>
      <c r="H2225" s="87"/>
    </row>
    <row r="2226" spans="2:8" ht="13.9" customHeight="1">
      <c r="B2226" s="94" t="s">
        <v>549</v>
      </c>
      <c r="C2226" s="94"/>
      <c r="D2226" s="95" t="s">
        <v>11</v>
      </c>
      <c r="E2226" s="95" t="s">
        <v>550</v>
      </c>
      <c r="F2226" s="95" t="s">
        <v>551</v>
      </c>
      <c r="G2226" s="113" t="s">
        <v>552</v>
      </c>
      <c r="H2226" s="95" t="s">
        <v>553</v>
      </c>
    </row>
    <row r="2227" spans="2:8" ht="13.9" customHeight="1">
      <c r="B2227" s="96" t="s">
        <v>1265</v>
      </c>
      <c r="C2227" s="97" t="s">
        <v>1266</v>
      </c>
      <c r="D2227" s="96" t="s">
        <v>89</v>
      </c>
      <c r="E2227" s="96" t="s">
        <v>813</v>
      </c>
      <c r="F2227" s="98">
        <v>5.6000000000000001E-2</v>
      </c>
      <c r="G2227" s="114">
        <v>43.4</v>
      </c>
      <c r="H2227" s="99">
        <v>2.4300000000000002</v>
      </c>
    </row>
    <row r="2228" spans="2:8" ht="13.9" customHeight="1">
      <c r="B2228" s="96" t="s">
        <v>1267</v>
      </c>
      <c r="C2228" s="97" t="s">
        <v>1268</v>
      </c>
      <c r="D2228" s="96" t="s">
        <v>89</v>
      </c>
      <c r="E2228" s="96" t="s">
        <v>90</v>
      </c>
      <c r="F2228" s="98">
        <v>1</v>
      </c>
      <c r="G2228" s="114">
        <v>1.34</v>
      </c>
      <c r="H2228" s="99">
        <v>1.34</v>
      </c>
    </row>
    <row r="2229" spans="2:8" ht="13.9" customHeight="1">
      <c r="B2229" s="96" t="s">
        <v>1269</v>
      </c>
      <c r="C2229" s="97" t="s">
        <v>1270</v>
      </c>
      <c r="D2229" s="96" t="s">
        <v>89</v>
      </c>
      <c r="E2229" s="96" t="s">
        <v>90</v>
      </c>
      <c r="F2229" s="98">
        <v>1</v>
      </c>
      <c r="G2229" s="114">
        <v>1.89</v>
      </c>
      <c r="H2229" s="99">
        <v>1.89</v>
      </c>
    </row>
    <row r="2230" spans="2:8" ht="13.9" customHeight="1">
      <c r="B2230" s="96" t="s">
        <v>1271</v>
      </c>
      <c r="C2230" s="97" t="s">
        <v>1272</v>
      </c>
      <c r="D2230" s="96" t="s">
        <v>89</v>
      </c>
      <c r="E2230" s="96" t="s">
        <v>90</v>
      </c>
      <c r="F2230" s="98">
        <v>1</v>
      </c>
      <c r="G2230" s="114">
        <v>8.4700000000000006</v>
      </c>
      <c r="H2230" s="99">
        <v>8.4700000000000006</v>
      </c>
    </row>
    <row r="2231" spans="2:8" ht="13.9" customHeight="1">
      <c r="B2231" s="100"/>
      <c r="C2231" s="100"/>
      <c r="D2231" s="100"/>
      <c r="E2231" s="100"/>
      <c r="F2231" s="101" t="s">
        <v>556</v>
      </c>
      <c r="G2231" s="101"/>
      <c r="H2231" s="102">
        <v>14.13</v>
      </c>
    </row>
    <row r="2232" spans="2:8" ht="13.9" customHeight="1">
      <c r="B2232" s="94" t="s">
        <v>557</v>
      </c>
      <c r="C2232" s="94"/>
      <c r="D2232" s="95" t="s">
        <v>11</v>
      </c>
      <c r="E2232" s="95" t="s">
        <v>550</v>
      </c>
      <c r="F2232" s="95" t="s">
        <v>551</v>
      </c>
      <c r="G2232" s="113" t="s">
        <v>552</v>
      </c>
      <c r="H2232" s="95" t="s">
        <v>553</v>
      </c>
    </row>
    <row r="2233" spans="2:8" ht="14.15" customHeight="1">
      <c r="B2233" s="96" t="s">
        <v>1120</v>
      </c>
      <c r="C2233" s="97" t="s">
        <v>1121</v>
      </c>
      <c r="D2233" s="96" t="s">
        <v>39</v>
      </c>
      <c r="E2233" s="96" t="s">
        <v>40</v>
      </c>
      <c r="F2233" s="98">
        <v>0.37</v>
      </c>
      <c r="G2233" s="114">
        <v>15.41</v>
      </c>
      <c r="H2233" s="99">
        <v>5.7</v>
      </c>
    </row>
    <row r="2234" spans="2:8" ht="19.399999999999999" customHeight="1">
      <c r="B2234" s="96" t="s">
        <v>560</v>
      </c>
      <c r="C2234" s="97" t="s">
        <v>561</v>
      </c>
      <c r="D2234" s="96" t="s">
        <v>39</v>
      </c>
      <c r="E2234" s="96" t="s">
        <v>40</v>
      </c>
      <c r="F2234" s="98">
        <v>0.37</v>
      </c>
      <c r="G2234" s="114">
        <v>11.78</v>
      </c>
      <c r="H2234" s="99">
        <v>4.3600000000000003</v>
      </c>
    </row>
    <row r="2235" spans="2:8" ht="14.9" customHeight="1">
      <c r="B2235" s="100"/>
      <c r="C2235" s="100"/>
      <c r="D2235" s="100"/>
      <c r="E2235" s="100"/>
      <c r="F2235" s="101" t="s">
        <v>562</v>
      </c>
      <c r="G2235" s="101"/>
      <c r="H2235" s="102">
        <v>10.06</v>
      </c>
    </row>
    <row r="2236" spans="2:8" ht="13.9" customHeight="1">
      <c r="B2236" s="100"/>
      <c r="C2236" s="100"/>
      <c r="D2236" s="100"/>
      <c r="E2236" s="100"/>
      <c r="F2236" s="103" t="s">
        <v>563</v>
      </c>
      <c r="G2236" s="103"/>
      <c r="H2236" s="104">
        <v>24.19</v>
      </c>
    </row>
    <row r="2237" spans="2:8" ht="13.9" customHeight="1">
      <c r="B2237" s="100"/>
      <c r="C2237" s="100"/>
      <c r="D2237" s="100"/>
      <c r="E2237" s="100"/>
      <c r="F2237" s="103" t="s">
        <v>564</v>
      </c>
      <c r="G2237" s="103"/>
      <c r="H2237" s="104">
        <v>20.32</v>
      </c>
    </row>
    <row r="2238" spans="2:8" ht="13.9" customHeight="1">
      <c r="B2238" s="100"/>
      <c r="C2238" s="100"/>
      <c r="D2238" s="100"/>
      <c r="E2238" s="100"/>
      <c r="F2238" s="103" t="s">
        <v>565</v>
      </c>
      <c r="G2238" s="103"/>
      <c r="H2238" s="104">
        <v>3.87</v>
      </c>
    </row>
    <row r="2239" spans="2:8" ht="13.9" customHeight="1">
      <c r="B2239" s="100"/>
      <c r="C2239" s="100"/>
      <c r="D2239" s="100"/>
      <c r="E2239" s="100"/>
      <c r="F2239" s="103" t="s">
        <v>566</v>
      </c>
      <c r="G2239" s="103"/>
      <c r="H2239" s="104">
        <v>24.19</v>
      </c>
    </row>
    <row r="2240" spans="2:8" ht="14.9" customHeight="1">
      <c r="B2240" s="100"/>
      <c r="C2240" s="100"/>
      <c r="D2240" s="100"/>
      <c r="E2240" s="100"/>
      <c r="F2240" s="103" t="s">
        <v>567</v>
      </c>
      <c r="G2240" s="103"/>
      <c r="H2240" s="104">
        <v>6.1006999999999998</v>
      </c>
    </row>
    <row r="2241" spans="2:8" ht="13.9" customHeight="1">
      <c r="B2241" s="100"/>
      <c r="C2241" s="100"/>
      <c r="D2241" s="100"/>
      <c r="E2241" s="100"/>
      <c r="F2241" s="103" t="s">
        <v>568</v>
      </c>
      <c r="G2241" s="103"/>
      <c r="H2241" s="104">
        <v>30.29</v>
      </c>
    </row>
    <row r="2242" spans="2:8" ht="13.9" customHeight="1">
      <c r="B2242" s="100"/>
      <c r="C2242" s="100"/>
      <c r="D2242" s="100"/>
      <c r="E2242" s="100"/>
      <c r="F2242" s="103" t="s">
        <v>539</v>
      </c>
      <c r="G2242" s="103"/>
      <c r="H2242" s="104">
        <v>48.38</v>
      </c>
    </row>
    <row r="2243" spans="2:8" ht="13.9" customHeight="1">
      <c r="B2243" s="100"/>
      <c r="C2243" s="100"/>
      <c r="D2243" s="100"/>
      <c r="E2243" s="100"/>
      <c r="F2243" s="103" t="s">
        <v>569</v>
      </c>
      <c r="G2243" s="103"/>
      <c r="H2243" s="104">
        <v>60.58</v>
      </c>
    </row>
    <row r="2244" spans="2:8" ht="13.9" customHeight="1">
      <c r="B2244" s="100"/>
      <c r="C2244" s="100"/>
      <c r="D2244" s="93"/>
      <c r="E2244" s="93"/>
      <c r="F2244" s="100"/>
      <c r="G2244" s="115"/>
      <c r="H2244" s="100"/>
    </row>
    <row r="2245" spans="2:8" ht="13.9" customHeight="1">
      <c r="B2245" s="87" t="s">
        <v>1273</v>
      </c>
      <c r="C2245" s="87"/>
      <c r="D2245" s="87"/>
      <c r="E2245" s="87"/>
      <c r="F2245" s="87"/>
      <c r="G2245" s="87"/>
      <c r="H2245" s="87"/>
    </row>
    <row r="2246" spans="2:8" ht="13.9" customHeight="1">
      <c r="B2246" s="94" t="s">
        <v>549</v>
      </c>
      <c r="C2246" s="94"/>
      <c r="D2246" s="95" t="s">
        <v>11</v>
      </c>
      <c r="E2246" s="95" t="s">
        <v>550</v>
      </c>
      <c r="F2246" s="95" t="s">
        <v>551</v>
      </c>
      <c r="G2246" s="113" t="s">
        <v>552</v>
      </c>
      <c r="H2246" s="95" t="s">
        <v>553</v>
      </c>
    </row>
    <row r="2247" spans="2:8" ht="13.9" customHeight="1">
      <c r="B2247" s="96" t="s">
        <v>1146</v>
      </c>
      <c r="C2247" s="97" t="s">
        <v>1147</v>
      </c>
      <c r="D2247" s="96" t="s">
        <v>39</v>
      </c>
      <c r="E2247" s="96" t="s">
        <v>28</v>
      </c>
      <c r="F2247" s="98">
        <v>1.4800000000000001E-2</v>
      </c>
      <c r="G2247" s="114">
        <v>45.16</v>
      </c>
      <c r="H2247" s="99">
        <v>0.67</v>
      </c>
    </row>
    <row r="2248" spans="2:8" ht="13.9" customHeight="1">
      <c r="B2248" s="96" t="s">
        <v>1274</v>
      </c>
      <c r="C2248" s="97" t="s">
        <v>1275</v>
      </c>
      <c r="D2248" s="96" t="s">
        <v>39</v>
      </c>
      <c r="E2248" s="96" t="s">
        <v>28</v>
      </c>
      <c r="F2248" s="98">
        <v>1</v>
      </c>
      <c r="G2248" s="114">
        <v>1.99</v>
      </c>
      <c r="H2248" s="99">
        <v>1.99</v>
      </c>
    </row>
    <row r="2249" spans="2:8" ht="13.9" customHeight="1">
      <c r="B2249" s="96" t="s">
        <v>1276</v>
      </c>
      <c r="C2249" s="97" t="s">
        <v>1277</v>
      </c>
      <c r="D2249" s="96" t="s">
        <v>39</v>
      </c>
      <c r="E2249" s="96" t="s">
        <v>28</v>
      </c>
      <c r="F2249" s="98">
        <v>1</v>
      </c>
      <c r="G2249" s="114">
        <v>34.07</v>
      </c>
      <c r="H2249" s="99">
        <v>34.07</v>
      </c>
    </row>
    <row r="2250" spans="2:8" ht="13.9" customHeight="1">
      <c r="B2250" s="96" t="s">
        <v>1262</v>
      </c>
      <c r="C2250" s="97" t="s">
        <v>1263</v>
      </c>
      <c r="D2250" s="96" t="s">
        <v>39</v>
      </c>
      <c r="E2250" s="96" t="s">
        <v>28</v>
      </c>
      <c r="F2250" s="98">
        <v>0.03</v>
      </c>
      <c r="G2250" s="114">
        <v>16.53</v>
      </c>
      <c r="H2250" s="99">
        <v>0.5</v>
      </c>
    </row>
    <row r="2251" spans="2:8">
      <c r="B2251" s="96" t="s">
        <v>1150</v>
      </c>
      <c r="C2251" s="97" t="s">
        <v>1151</v>
      </c>
      <c r="D2251" s="96" t="s">
        <v>39</v>
      </c>
      <c r="E2251" s="96" t="s">
        <v>28</v>
      </c>
      <c r="F2251" s="98">
        <v>2.2499999999999999E-2</v>
      </c>
      <c r="G2251" s="114">
        <v>39.22</v>
      </c>
      <c r="H2251" s="99">
        <v>0.88</v>
      </c>
    </row>
    <row r="2252" spans="2:8" ht="19.399999999999999" customHeight="1">
      <c r="B2252" s="96" t="s">
        <v>1152</v>
      </c>
      <c r="C2252" s="97" t="s">
        <v>1153</v>
      </c>
      <c r="D2252" s="96" t="s">
        <v>39</v>
      </c>
      <c r="E2252" s="96" t="s">
        <v>28</v>
      </c>
      <c r="F2252" s="98">
        <v>5.7000000000000002E-2</v>
      </c>
      <c r="G2252" s="114">
        <v>1.42</v>
      </c>
      <c r="H2252" s="99">
        <v>0.08</v>
      </c>
    </row>
    <row r="2253" spans="2:8" ht="14.9" customHeight="1">
      <c r="B2253" s="100"/>
      <c r="C2253" s="100"/>
      <c r="D2253" s="100"/>
      <c r="E2253" s="100"/>
      <c r="F2253" s="101" t="s">
        <v>556</v>
      </c>
      <c r="G2253" s="101"/>
      <c r="H2253" s="102">
        <v>38.19</v>
      </c>
    </row>
    <row r="2254" spans="2:8" ht="13.9" customHeight="1">
      <c r="B2254" s="94" t="s">
        <v>557</v>
      </c>
      <c r="C2254" s="94"/>
      <c r="D2254" s="95" t="s">
        <v>11</v>
      </c>
      <c r="E2254" s="95" t="s">
        <v>550</v>
      </c>
      <c r="F2254" s="95" t="s">
        <v>551</v>
      </c>
      <c r="G2254" s="113" t="s">
        <v>552</v>
      </c>
      <c r="H2254" s="95" t="s">
        <v>553</v>
      </c>
    </row>
    <row r="2255" spans="2:8" ht="14.15" customHeight="1">
      <c r="B2255" s="96" t="s">
        <v>1122</v>
      </c>
      <c r="C2255" s="97" t="s">
        <v>1123</v>
      </c>
      <c r="D2255" s="96" t="s">
        <v>39</v>
      </c>
      <c r="E2255" s="96" t="s">
        <v>40</v>
      </c>
      <c r="F2255" s="98">
        <v>0.38</v>
      </c>
      <c r="G2255" s="114">
        <v>11.49</v>
      </c>
      <c r="H2255" s="99">
        <v>4.37</v>
      </c>
    </row>
    <row r="2256" spans="2:8">
      <c r="B2256" s="96" t="s">
        <v>1120</v>
      </c>
      <c r="C2256" s="97" t="s">
        <v>1121</v>
      </c>
      <c r="D2256" s="96" t="s">
        <v>39</v>
      </c>
      <c r="E2256" s="96" t="s">
        <v>40</v>
      </c>
      <c r="F2256" s="98">
        <v>0.38</v>
      </c>
      <c r="G2256" s="114">
        <v>15.41</v>
      </c>
      <c r="H2256" s="99">
        <v>5.86</v>
      </c>
    </row>
    <row r="2257" spans="2:8" ht="13.9" customHeight="1">
      <c r="B2257" s="100"/>
      <c r="C2257" s="100"/>
      <c r="D2257" s="100"/>
      <c r="E2257" s="100"/>
      <c r="F2257" s="101" t="s">
        <v>562</v>
      </c>
      <c r="G2257" s="101"/>
      <c r="H2257" s="102">
        <v>10.23</v>
      </c>
    </row>
    <row r="2258" spans="2:8" ht="14.9" customHeight="1">
      <c r="B2258" s="100"/>
      <c r="C2258" s="100"/>
      <c r="D2258" s="100"/>
      <c r="E2258" s="100"/>
      <c r="F2258" s="103" t="s">
        <v>563</v>
      </c>
      <c r="G2258" s="103"/>
      <c r="H2258" s="104">
        <v>48.38</v>
      </c>
    </row>
    <row r="2259" spans="2:8" ht="13.9" customHeight="1">
      <c r="B2259" s="100"/>
      <c r="C2259" s="100"/>
      <c r="D2259" s="100"/>
      <c r="E2259" s="100"/>
      <c r="F2259" s="103" t="s">
        <v>564</v>
      </c>
      <c r="G2259" s="103"/>
      <c r="H2259" s="104">
        <v>44.42</v>
      </c>
    </row>
    <row r="2260" spans="2:8" ht="13.9" customHeight="1">
      <c r="B2260" s="100"/>
      <c r="C2260" s="100"/>
      <c r="D2260" s="100"/>
      <c r="E2260" s="100"/>
      <c r="F2260" s="103" t="s">
        <v>565</v>
      </c>
      <c r="G2260" s="103"/>
      <c r="H2260" s="104">
        <v>3.96</v>
      </c>
    </row>
    <row r="2261" spans="2:8" ht="13.9" customHeight="1">
      <c r="B2261" s="100"/>
      <c r="C2261" s="100"/>
      <c r="D2261" s="100"/>
      <c r="E2261" s="100"/>
      <c r="F2261" s="103" t="s">
        <v>566</v>
      </c>
      <c r="G2261" s="103"/>
      <c r="H2261" s="104">
        <v>48.38</v>
      </c>
    </row>
    <row r="2262" spans="2:8" ht="13.9" customHeight="1">
      <c r="B2262" s="100"/>
      <c r="C2262" s="100"/>
      <c r="D2262" s="100"/>
      <c r="E2262" s="100"/>
      <c r="F2262" s="103" t="s">
        <v>567</v>
      </c>
      <c r="G2262" s="103"/>
      <c r="H2262" s="104">
        <v>12.2014</v>
      </c>
    </row>
    <row r="2263" spans="2:8" ht="13.9" customHeight="1">
      <c r="B2263" s="100"/>
      <c r="C2263" s="100"/>
      <c r="D2263" s="100"/>
      <c r="E2263" s="100"/>
      <c r="F2263" s="103" t="s">
        <v>568</v>
      </c>
      <c r="G2263" s="103"/>
      <c r="H2263" s="104">
        <v>60.58</v>
      </c>
    </row>
    <row r="2264" spans="2:8" ht="13.9" customHeight="1">
      <c r="B2264" s="100"/>
      <c r="C2264" s="100"/>
      <c r="D2264" s="100"/>
      <c r="E2264" s="100"/>
      <c r="F2264" s="103" t="s">
        <v>539</v>
      </c>
      <c r="G2264" s="103"/>
      <c r="H2264" s="104">
        <v>48.38</v>
      </c>
    </row>
    <row r="2265" spans="2:8" ht="13.9" customHeight="1">
      <c r="B2265" s="100"/>
      <c r="C2265" s="100"/>
      <c r="D2265" s="100"/>
      <c r="E2265" s="100"/>
      <c r="F2265" s="103" t="s">
        <v>569</v>
      </c>
      <c r="G2265" s="103"/>
      <c r="H2265" s="104">
        <v>60.58</v>
      </c>
    </row>
    <row r="2266" spans="2:8" ht="13.9" customHeight="1">
      <c r="B2266" s="100"/>
      <c r="C2266" s="100"/>
      <c r="D2266" s="93"/>
      <c r="E2266" s="93"/>
      <c r="F2266" s="100"/>
      <c r="G2266" s="115"/>
      <c r="H2266" s="100"/>
    </row>
    <row r="2267" spans="2:8" ht="13.9" customHeight="1">
      <c r="B2267" s="87" t="s">
        <v>1278</v>
      </c>
      <c r="C2267" s="87"/>
      <c r="D2267" s="87"/>
      <c r="E2267" s="87"/>
      <c r="F2267" s="87"/>
      <c r="G2267" s="87"/>
      <c r="H2267" s="87"/>
    </row>
    <row r="2268" spans="2:8" ht="13.9" customHeight="1">
      <c r="B2268" s="94" t="s">
        <v>549</v>
      </c>
      <c r="C2268" s="94"/>
      <c r="D2268" s="95" t="s">
        <v>11</v>
      </c>
      <c r="E2268" s="95" t="s">
        <v>550</v>
      </c>
      <c r="F2268" s="95" t="s">
        <v>551</v>
      </c>
      <c r="G2268" s="113" t="s">
        <v>552</v>
      </c>
      <c r="H2268" s="95" t="s">
        <v>553</v>
      </c>
    </row>
    <row r="2269" spans="2:8" ht="14.15" customHeight="1">
      <c r="B2269" s="96" t="s">
        <v>1279</v>
      </c>
      <c r="C2269" s="97" t="s">
        <v>434</v>
      </c>
      <c r="D2269" s="96" t="s">
        <v>330</v>
      </c>
      <c r="E2269" s="96" t="s">
        <v>28</v>
      </c>
      <c r="F2269" s="98">
        <v>1</v>
      </c>
      <c r="G2269" s="114">
        <v>31.84</v>
      </c>
      <c r="H2269" s="99">
        <v>31.84</v>
      </c>
    </row>
    <row r="2270" spans="2:8" ht="19.399999999999999" customHeight="1">
      <c r="B2270" s="100"/>
      <c r="C2270" s="100"/>
      <c r="D2270" s="100"/>
      <c r="E2270" s="100"/>
      <c r="F2270" s="101" t="s">
        <v>556</v>
      </c>
      <c r="G2270" s="101"/>
      <c r="H2270" s="102">
        <v>31.84</v>
      </c>
    </row>
    <row r="2271" spans="2:8" ht="14.9" customHeight="1">
      <c r="B2271" s="94" t="s">
        <v>557</v>
      </c>
      <c r="C2271" s="94"/>
      <c r="D2271" s="95" t="s">
        <v>11</v>
      </c>
      <c r="E2271" s="95" t="s">
        <v>550</v>
      </c>
      <c r="F2271" s="95" t="s">
        <v>551</v>
      </c>
      <c r="G2271" s="113" t="s">
        <v>552</v>
      </c>
      <c r="H2271" s="95" t="s">
        <v>553</v>
      </c>
    </row>
    <row r="2272" spans="2:8" ht="14.15" customHeight="1">
      <c r="B2272" s="96" t="s">
        <v>1120</v>
      </c>
      <c r="C2272" s="97" t="s">
        <v>1121</v>
      </c>
      <c r="D2272" s="96" t="s">
        <v>39</v>
      </c>
      <c r="E2272" s="96" t="s">
        <v>40</v>
      </c>
      <c r="F2272" s="98">
        <v>0.5</v>
      </c>
      <c r="G2272" s="114">
        <v>15.41</v>
      </c>
      <c r="H2272" s="99">
        <v>7.71</v>
      </c>
    </row>
    <row r="2273" spans="2:8" ht="21">
      <c r="B2273" s="96" t="s">
        <v>1122</v>
      </c>
      <c r="C2273" s="97" t="s">
        <v>1123</v>
      </c>
      <c r="D2273" s="96" t="s">
        <v>39</v>
      </c>
      <c r="E2273" s="96" t="s">
        <v>40</v>
      </c>
      <c r="F2273" s="98">
        <v>0.5</v>
      </c>
      <c r="G2273" s="114">
        <v>11.49</v>
      </c>
      <c r="H2273" s="99">
        <v>5.75</v>
      </c>
    </row>
    <row r="2274" spans="2:8" ht="15" customHeight="1">
      <c r="B2274" s="100"/>
      <c r="C2274" s="100"/>
      <c r="D2274" s="100"/>
      <c r="E2274" s="100"/>
      <c r="F2274" s="101" t="s">
        <v>562</v>
      </c>
      <c r="G2274" s="101"/>
      <c r="H2274" s="102">
        <v>13.46</v>
      </c>
    </row>
    <row r="2275" spans="2:8" ht="13.9" customHeight="1">
      <c r="B2275" s="100"/>
      <c r="C2275" s="100"/>
      <c r="D2275" s="100"/>
      <c r="E2275" s="100"/>
      <c r="F2275" s="103" t="s">
        <v>563</v>
      </c>
      <c r="G2275" s="103"/>
      <c r="H2275" s="104">
        <v>45.29</v>
      </c>
    </row>
    <row r="2276" spans="2:8" ht="14.9" customHeight="1">
      <c r="B2276" s="100"/>
      <c r="C2276" s="100"/>
      <c r="D2276" s="100"/>
      <c r="E2276" s="100"/>
      <c r="F2276" s="103" t="s">
        <v>564</v>
      </c>
      <c r="G2276" s="103"/>
      <c r="H2276" s="104">
        <v>40.049999999999997</v>
      </c>
    </row>
    <row r="2277" spans="2:8" ht="13.9" customHeight="1">
      <c r="B2277" s="100"/>
      <c r="C2277" s="100"/>
      <c r="D2277" s="100"/>
      <c r="E2277" s="100"/>
      <c r="F2277" s="103" t="s">
        <v>565</v>
      </c>
      <c r="G2277" s="103"/>
      <c r="H2277" s="104">
        <v>5.24</v>
      </c>
    </row>
    <row r="2278" spans="2:8" ht="13.9" customHeight="1">
      <c r="B2278" s="100"/>
      <c r="C2278" s="100"/>
      <c r="D2278" s="100"/>
      <c r="E2278" s="100"/>
      <c r="F2278" s="103" t="s">
        <v>566</v>
      </c>
      <c r="G2278" s="103"/>
      <c r="H2278" s="104">
        <v>45.29</v>
      </c>
    </row>
    <row r="2279" spans="2:8" ht="13.9" customHeight="1">
      <c r="B2279" s="100"/>
      <c r="C2279" s="100"/>
      <c r="D2279" s="100"/>
      <c r="E2279" s="100"/>
      <c r="F2279" s="103" t="s">
        <v>567</v>
      </c>
      <c r="G2279" s="103"/>
      <c r="H2279" s="104">
        <v>11.4221</v>
      </c>
    </row>
    <row r="2280" spans="2:8" ht="13.9" customHeight="1">
      <c r="B2280" s="100"/>
      <c r="C2280" s="100"/>
      <c r="D2280" s="100"/>
      <c r="E2280" s="100"/>
      <c r="F2280" s="103" t="s">
        <v>568</v>
      </c>
      <c r="G2280" s="103"/>
      <c r="H2280" s="104">
        <v>56.71</v>
      </c>
    </row>
    <row r="2281" spans="2:8" ht="13.9" customHeight="1">
      <c r="B2281" s="100"/>
      <c r="C2281" s="100"/>
      <c r="D2281" s="100"/>
      <c r="E2281" s="100"/>
      <c r="F2281" s="103" t="s">
        <v>539</v>
      </c>
      <c r="G2281" s="103"/>
      <c r="H2281" s="104">
        <v>181.16</v>
      </c>
    </row>
    <row r="2282" spans="2:8" ht="13.9" customHeight="1">
      <c r="B2282" s="100"/>
      <c r="C2282" s="100"/>
      <c r="D2282" s="100"/>
      <c r="E2282" s="100"/>
      <c r="F2282" s="103" t="s">
        <v>569</v>
      </c>
      <c r="G2282" s="103"/>
      <c r="H2282" s="104">
        <v>226.84</v>
      </c>
    </row>
    <row r="2283" spans="2:8" ht="13.9" customHeight="1">
      <c r="B2283" s="100"/>
      <c r="C2283" s="100"/>
      <c r="D2283" s="93"/>
      <c r="E2283" s="93"/>
      <c r="F2283" s="100"/>
      <c r="G2283" s="115"/>
      <c r="H2283" s="100"/>
    </row>
    <row r="2284" spans="2:8" ht="26.5" customHeight="1">
      <c r="B2284" s="87" t="s">
        <v>1280</v>
      </c>
      <c r="C2284" s="87"/>
      <c r="D2284" s="87"/>
      <c r="E2284" s="87"/>
      <c r="F2284" s="87"/>
      <c r="G2284" s="87"/>
      <c r="H2284" s="87"/>
    </row>
    <row r="2285" spans="2:8" ht="13.9" customHeight="1">
      <c r="B2285" s="94" t="s">
        <v>549</v>
      </c>
      <c r="C2285" s="94"/>
      <c r="D2285" s="95" t="s">
        <v>11</v>
      </c>
      <c r="E2285" s="95" t="s">
        <v>550</v>
      </c>
      <c r="F2285" s="95" t="s">
        <v>551</v>
      </c>
      <c r="G2285" s="113" t="s">
        <v>552</v>
      </c>
      <c r="H2285" s="95" t="s">
        <v>553</v>
      </c>
    </row>
    <row r="2286" spans="2:8" ht="13.9" customHeight="1">
      <c r="B2286" s="96" t="s">
        <v>1281</v>
      </c>
      <c r="C2286" s="97" t="s">
        <v>1282</v>
      </c>
      <c r="D2286" s="96" t="s">
        <v>39</v>
      </c>
      <c r="E2286" s="96" t="s">
        <v>28</v>
      </c>
      <c r="F2286" s="98">
        <v>166.0916</v>
      </c>
      <c r="G2286" s="114">
        <v>0.37</v>
      </c>
      <c r="H2286" s="99">
        <v>61.45</v>
      </c>
    </row>
    <row r="2287" spans="2:8" ht="15" customHeight="1">
      <c r="B2287" s="100"/>
      <c r="C2287" s="100"/>
      <c r="D2287" s="100"/>
      <c r="E2287" s="100"/>
      <c r="F2287" s="101" t="s">
        <v>556</v>
      </c>
      <c r="G2287" s="101"/>
      <c r="H2287" s="102">
        <v>61.45</v>
      </c>
    </row>
    <row r="2288" spans="2:8" ht="19.399999999999999" customHeight="1">
      <c r="B2288" s="94" t="s">
        <v>557</v>
      </c>
      <c r="C2288" s="94"/>
      <c r="D2288" s="95" t="s">
        <v>11</v>
      </c>
      <c r="E2288" s="95" t="s">
        <v>550</v>
      </c>
      <c r="F2288" s="95" t="s">
        <v>551</v>
      </c>
      <c r="G2288" s="113" t="s">
        <v>552</v>
      </c>
      <c r="H2288" s="95" t="s">
        <v>553</v>
      </c>
    </row>
    <row r="2289" spans="2:8" ht="14.9" customHeight="1">
      <c r="B2289" s="96" t="s">
        <v>1283</v>
      </c>
      <c r="C2289" s="97" t="s">
        <v>1284</v>
      </c>
      <c r="D2289" s="96" t="s">
        <v>39</v>
      </c>
      <c r="E2289" s="96" t="s">
        <v>663</v>
      </c>
      <c r="F2289" s="98">
        <v>8.6999999999999994E-3</v>
      </c>
      <c r="G2289" s="114">
        <v>81.680000000000007</v>
      </c>
      <c r="H2289" s="99">
        <v>0.71</v>
      </c>
    </row>
    <row r="2290" spans="2:8" ht="42">
      <c r="B2290" s="96" t="s">
        <v>1285</v>
      </c>
      <c r="C2290" s="97" t="s">
        <v>1286</v>
      </c>
      <c r="D2290" s="96" t="s">
        <v>39</v>
      </c>
      <c r="E2290" s="96" t="s">
        <v>666</v>
      </c>
      <c r="F2290" s="98">
        <v>2.9399999999999999E-2</v>
      </c>
      <c r="G2290" s="114">
        <v>33.75</v>
      </c>
      <c r="H2290" s="99">
        <v>0.99</v>
      </c>
    </row>
    <row r="2291" spans="2:8" ht="21">
      <c r="B2291" s="96" t="s">
        <v>1287</v>
      </c>
      <c r="C2291" s="97" t="s">
        <v>1288</v>
      </c>
      <c r="D2291" s="96" t="s">
        <v>39</v>
      </c>
      <c r="E2291" s="96" t="s">
        <v>73</v>
      </c>
      <c r="F2291" s="98">
        <v>1.4E-3</v>
      </c>
      <c r="G2291" s="114">
        <v>344.16</v>
      </c>
      <c r="H2291" s="99">
        <v>0.48</v>
      </c>
    </row>
    <row r="2292" spans="2:8">
      <c r="B2292" s="96" t="s">
        <v>635</v>
      </c>
      <c r="C2292" s="97" t="s">
        <v>636</v>
      </c>
      <c r="D2292" s="96" t="s">
        <v>39</v>
      </c>
      <c r="E2292" s="96" t="s">
        <v>40</v>
      </c>
      <c r="F2292" s="98">
        <v>6.0895000000000001</v>
      </c>
      <c r="G2292" s="114">
        <v>15.83</v>
      </c>
      <c r="H2292" s="99">
        <v>96.4</v>
      </c>
    </row>
    <row r="2293" spans="2:8" ht="13.9" customHeight="1">
      <c r="B2293" s="96" t="s">
        <v>560</v>
      </c>
      <c r="C2293" s="97" t="s">
        <v>561</v>
      </c>
      <c r="D2293" s="96" t="s">
        <v>39</v>
      </c>
      <c r="E2293" s="96" t="s">
        <v>40</v>
      </c>
      <c r="F2293" s="98">
        <v>6.0895000000000001</v>
      </c>
      <c r="G2293" s="114">
        <v>11.78</v>
      </c>
      <c r="H2293" s="99">
        <v>71.73</v>
      </c>
    </row>
    <row r="2294" spans="2:8" ht="14.9" customHeight="1">
      <c r="B2294" s="96" t="s">
        <v>1289</v>
      </c>
      <c r="C2294" s="97" t="s">
        <v>1290</v>
      </c>
      <c r="D2294" s="96" t="s">
        <v>39</v>
      </c>
      <c r="E2294" s="96" t="s">
        <v>22</v>
      </c>
      <c r="F2294" s="98">
        <v>0.81</v>
      </c>
      <c r="G2294" s="114">
        <v>3.56</v>
      </c>
      <c r="H2294" s="99">
        <v>2.88</v>
      </c>
    </row>
    <row r="2295" spans="2:8" ht="21">
      <c r="B2295" s="96" t="s">
        <v>1291</v>
      </c>
      <c r="C2295" s="97" t="s">
        <v>1292</v>
      </c>
      <c r="D2295" s="96" t="s">
        <v>39</v>
      </c>
      <c r="E2295" s="96" t="s">
        <v>73</v>
      </c>
      <c r="F2295" s="98">
        <v>3.2149999999999998E-2</v>
      </c>
      <c r="G2295" s="114">
        <v>320.42</v>
      </c>
      <c r="H2295" s="99">
        <v>10.3</v>
      </c>
    </row>
    <row r="2296" spans="2:8" ht="21">
      <c r="B2296" s="96" t="s">
        <v>1293</v>
      </c>
      <c r="C2296" s="97" t="s">
        <v>1294</v>
      </c>
      <c r="D2296" s="96" t="s">
        <v>39</v>
      </c>
      <c r="E2296" s="96" t="s">
        <v>73</v>
      </c>
      <c r="F2296" s="98">
        <v>4.48E-2</v>
      </c>
      <c r="G2296" s="114">
        <v>1501.05</v>
      </c>
      <c r="H2296" s="99">
        <v>67.25</v>
      </c>
    </row>
    <row r="2297" spans="2:8" ht="13.9" customHeight="1">
      <c r="B2297" s="96" t="s">
        <v>1295</v>
      </c>
      <c r="C2297" s="97" t="s">
        <v>1296</v>
      </c>
      <c r="D2297" s="96" t="s">
        <v>39</v>
      </c>
      <c r="E2297" s="96" t="s">
        <v>28</v>
      </c>
      <c r="F2297" s="98">
        <v>1.4079999999999999</v>
      </c>
      <c r="G2297" s="114">
        <v>323.98</v>
      </c>
      <c r="H2297" s="99">
        <v>456.16</v>
      </c>
    </row>
    <row r="2298" spans="2:8" ht="13.9" customHeight="1">
      <c r="B2298" s="100"/>
      <c r="C2298" s="100"/>
      <c r="D2298" s="100"/>
      <c r="E2298" s="100"/>
      <c r="F2298" s="101" t="s">
        <v>562</v>
      </c>
      <c r="G2298" s="101"/>
      <c r="H2298" s="102">
        <v>706.9</v>
      </c>
    </row>
    <row r="2299" spans="2:8" ht="13.9" customHeight="1">
      <c r="B2299" s="100"/>
      <c r="C2299" s="100"/>
      <c r="D2299" s="100"/>
      <c r="E2299" s="100"/>
      <c r="F2299" s="103" t="s">
        <v>563</v>
      </c>
      <c r="G2299" s="103"/>
      <c r="H2299" s="104">
        <v>768.37</v>
      </c>
    </row>
    <row r="2300" spans="2:8" ht="13.9" customHeight="1">
      <c r="B2300" s="100"/>
      <c r="C2300" s="100"/>
      <c r="D2300" s="100"/>
      <c r="E2300" s="100"/>
      <c r="F2300" s="103" t="s">
        <v>564</v>
      </c>
      <c r="G2300" s="103"/>
      <c r="H2300" s="104">
        <v>648.57000000000005</v>
      </c>
    </row>
    <row r="2301" spans="2:8" ht="13.9" customHeight="1">
      <c r="B2301" s="100"/>
      <c r="C2301" s="100"/>
      <c r="D2301" s="100"/>
      <c r="E2301" s="100"/>
      <c r="F2301" s="103" t="s">
        <v>565</v>
      </c>
      <c r="G2301" s="103"/>
      <c r="H2301" s="104">
        <v>119.8</v>
      </c>
    </row>
    <row r="2302" spans="2:8" ht="13.9" customHeight="1">
      <c r="B2302" s="100"/>
      <c r="C2302" s="100"/>
      <c r="D2302" s="100"/>
      <c r="E2302" s="100"/>
      <c r="F2302" s="103" t="s">
        <v>566</v>
      </c>
      <c r="G2302" s="103"/>
      <c r="H2302" s="104">
        <v>768.37</v>
      </c>
    </row>
    <row r="2303" spans="2:8" ht="13.9" customHeight="1">
      <c r="B2303" s="100"/>
      <c r="C2303" s="100"/>
      <c r="D2303" s="100"/>
      <c r="E2303" s="100"/>
      <c r="F2303" s="103" t="s">
        <v>567</v>
      </c>
      <c r="G2303" s="103"/>
      <c r="H2303" s="104">
        <v>193.78290000000001</v>
      </c>
    </row>
    <row r="2304" spans="2:8" ht="13.9" customHeight="1">
      <c r="B2304" s="100"/>
      <c r="C2304" s="100"/>
      <c r="D2304" s="100"/>
      <c r="E2304" s="100"/>
      <c r="F2304" s="103" t="s">
        <v>568</v>
      </c>
      <c r="G2304" s="103"/>
      <c r="H2304" s="104">
        <v>962.15</v>
      </c>
    </row>
    <row r="2305" spans="2:8" ht="13.9" customHeight="1">
      <c r="B2305" s="100"/>
      <c r="C2305" s="100"/>
      <c r="D2305" s="100"/>
      <c r="E2305" s="100"/>
      <c r="F2305" s="103" t="s">
        <v>539</v>
      </c>
      <c r="G2305" s="103"/>
      <c r="H2305" s="104">
        <v>3073.48</v>
      </c>
    </row>
    <row r="2306" spans="2:8" ht="19.399999999999999" customHeight="1">
      <c r="B2306" s="100"/>
      <c r="C2306" s="100"/>
      <c r="D2306" s="100"/>
      <c r="E2306" s="100"/>
      <c r="F2306" s="103" t="s">
        <v>569</v>
      </c>
      <c r="G2306" s="103"/>
      <c r="H2306" s="104">
        <v>3848.6</v>
      </c>
    </row>
    <row r="2307" spans="2:8" ht="14.9" customHeight="1">
      <c r="B2307" s="100"/>
      <c r="C2307" s="100"/>
      <c r="D2307" s="93"/>
      <c r="E2307" s="93"/>
      <c r="F2307" s="100"/>
      <c r="G2307" s="115"/>
      <c r="H2307" s="100"/>
    </row>
    <row r="2308" spans="2:8" ht="12.75" customHeight="1">
      <c r="B2308" s="87" t="s">
        <v>1297</v>
      </c>
      <c r="C2308" s="87"/>
      <c r="D2308" s="87"/>
      <c r="E2308" s="87"/>
      <c r="F2308" s="87"/>
      <c r="G2308" s="87"/>
      <c r="H2308" s="87"/>
    </row>
    <row r="2309" spans="2:8" ht="12.75" customHeight="1">
      <c r="B2309" s="94" t="s">
        <v>549</v>
      </c>
      <c r="C2309" s="94"/>
      <c r="D2309" s="95" t="s">
        <v>11</v>
      </c>
      <c r="E2309" s="95" t="s">
        <v>550</v>
      </c>
      <c r="F2309" s="95" t="s">
        <v>551</v>
      </c>
      <c r="G2309" s="113" t="s">
        <v>552</v>
      </c>
      <c r="H2309" s="95" t="s">
        <v>553</v>
      </c>
    </row>
    <row r="2310" spans="2:8" ht="14.15" customHeight="1">
      <c r="B2310" s="96" t="s">
        <v>1298</v>
      </c>
      <c r="C2310" s="97" t="s">
        <v>1299</v>
      </c>
      <c r="D2310" s="96" t="s">
        <v>21</v>
      </c>
      <c r="E2310" s="96" t="s">
        <v>28</v>
      </c>
      <c r="F2310" s="98">
        <v>2.1999999999999999E-2</v>
      </c>
      <c r="G2310" s="114">
        <v>11.49</v>
      </c>
      <c r="H2310" s="99">
        <v>0.25</v>
      </c>
    </row>
    <row r="2311" spans="2:8" ht="13.9" customHeight="1">
      <c r="B2311" s="96" t="s">
        <v>1300</v>
      </c>
      <c r="C2311" s="97" t="s">
        <v>1301</v>
      </c>
      <c r="D2311" s="96" t="s">
        <v>21</v>
      </c>
      <c r="E2311" s="96" t="s">
        <v>28</v>
      </c>
      <c r="F2311" s="98">
        <v>0.2</v>
      </c>
      <c r="G2311" s="114">
        <v>4.99</v>
      </c>
      <c r="H2311" s="99">
        <v>1</v>
      </c>
    </row>
    <row r="2312" spans="2:8" ht="14.9" customHeight="1">
      <c r="B2312" s="96" t="s">
        <v>1302</v>
      </c>
      <c r="C2312" s="97" t="s">
        <v>1303</v>
      </c>
      <c r="D2312" s="96" t="s">
        <v>21</v>
      </c>
      <c r="E2312" s="96" t="s">
        <v>28</v>
      </c>
      <c r="F2312" s="98">
        <v>1</v>
      </c>
      <c r="G2312" s="114">
        <v>7.51</v>
      </c>
      <c r="H2312" s="99">
        <v>7.51</v>
      </c>
    </row>
    <row r="2313" spans="2:8" ht="15" customHeight="1">
      <c r="B2313" s="100"/>
      <c r="C2313" s="100"/>
      <c r="D2313" s="100"/>
      <c r="E2313" s="100"/>
      <c r="F2313" s="101" t="s">
        <v>556</v>
      </c>
      <c r="G2313" s="101"/>
      <c r="H2313" s="102">
        <v>8.76</v>
      </c>
    </row>
    <row r="2314" spans="2:8" ht="13.9" customHeight="1">
      <c r="B2314" s="94" t="s">
        <v>557</v>
      </c>
      <c r="C2314" s="94"/>
      <c r="D2314" s="95" t="s">
        <v>11</v>
      </c>
      <c r="E2314" s="95" t="s">
        <v>550</v>
      </c>
      <c r="F2314" s="95" t="s">
        <v>551</v>
      </c>
      <c r="G2314" s="113" t="s">
        <v>552</v>
      </c>
      <c r="H2314" s="95" t="s">
        <v>553</v>
      </c>
    </row>
    <row r="2315" spans="2:8" ht="13.9" customHeight="1">
      <c r="B2315" s="96" t="s">
        <v>1120</v>
      </c>
      <c r="C2315" s="97" t="s">
        <v>1121</v>
      </c>
      <c r="D2315" s="96" t="s">
        <v>39</v>
      </c>
      <c r="E2315" s="96" t="s">
        <v>40</v>
      </c>
      <c r="F2315" s="98">
        <v>0.56799999999999995</v>
      </c>
      <c r="G2315" s="114">
        <v>15.41</v>
      </c>
      <c r="H2315" s="99">
        <v>8.75</v>
      </c>
    </row>
    <row r="2316" spans="2:8" ht="13.9" customHeight="1">
      <c r="B2316" s="96" t="s">
        <v>1122</v>
      </c>
      <c r="C2316" s="97" t="s">
        <v>1123</v>
      </c>
      <c r="D2316" s="96" t="s">
        <v>39</v>
      </c>
      <c r="E2316" s="96" t="s">
        <v>40</v>
      </c>
      <c r="F2316" s="98">
        <v>0.56799999999999995</v>
      </c>
      <c r="G2316" s="114">
        <v>11.49</v>
      </c>
      <c r="H2316" s="99">
        <v>6.53</v>
      </c>
    </row>
    <row r="2317" spans="2:8" ht="13.9" customHeight="1">
      <c r="B2317" s="100"/>
      <c r="C2317" s="100"/>
      <c r="D2317" s="100"/>
      <c r="E2317" s="100"/>
      <c r="F2317" s="101" t="s">
        <v>562</v>
      </c>
      <c r="G2317" s="101"/>
      <c r="H2317" s="102">
        <v>15.28</v>
      </c>
    </row>
    <row r="2318" spans="2:8" ht="13.9" customHeight="1">
      <c r="B2318" s="100"/>
      <c r="C2318" s="100"/>
      <c r="D2318" s="100"/>
      <c r="E2318" s="100"/>
      <c r="F2318" s="103" t="s">
        <v>563</v>
      </c>
      <c r="G2318" s="103"/>
      <c r="H2318" s="104">
        <v>24.04</v>
      </c>
    </row>
    <row r="2319" spans="2:8" ht="13.9" customHeight="1">
      <c r="B2319" s="100"/>
      <c r="C2319" s="100"/>
      <c r="D2319" s="100"/>
      <c r="E2319" s="100"/>
      <c r="F2319" s="103" t="s">
        <v>564</v>
      </c>
      <c r="G2319" s="103"/>
      <c r="H2319" s="104">
        <v>18.09</v>
      </c>
    </row>
    <row r="2320" spans="2:8" ht="13.9" customHeight="1">
      <c r="B2320" s="100"/>
      <c r="C2320" s="100"/>
      <c r="D2320" s="100"/>
      <c r="E2320" s="100"/>
      <c r="F2320" s="103" t="s">
        <v>565</v>
      </c>
      <c r="G2320" s="103"/>
      <c r="H2320" s="104">
        <v>5.95</v>
      </c>
    </row>
    <row r="2321" spans="2:8" ht="13.9" customHeight="1">
      <c r="B2321" s="100"/>
      <c r="C2321" s="100"/>
      <c r="D2321" s="100"/>
      <c r="E2321" s="100"/>
      <c r="F2321" s="103" t="s">
        <v>566</v>
      </c>
      <c r="G2321" s="103"/>
      <c r="H2321" s="104">
        <v>24.04</v>
      </c>
    </row>
    <row r="2322" spans="2:8" ht="13.9" customHeight="1">
      <c r="B2322" s="100"/>
      <c r="C2322" s="100"/>
      <c r="D2322" s="100"/>
      <c r="E2322" s="100"/>
      <c r="F2322" s="103" t="s">
        <v>567</v>
      </c>
      <c r="G2322" s="103"/>
      <c r="H2322" s="104">
        <v>6.0629</v>
      </c>
    </row>
    <row r="2323" spans="2:8" ht="13.9" customHeight="1">
      <c r="B2323" s="100"/>
      <c r="C2323" s="100"/>
      <c r="D2323" s="100"/>
      <c r="E2323" s="100"/>
      <c r="F2323" s="103" t="s">
        <v>568</v>
      </c>
      <c r="G2323" s="103"/>
      <c r="H2323" s="104">
        <v>30.1</v>
      </c>
    </row>
    <row r="2324" spans="2:8" ht="19.399999999999999" customHeight="1">
      <c r="B2324" s="100"/>
      <c r="C2324" s="100"/>
      <c r="D2324" s="100"/>
      <c r="E2324" s="100"/>
      <c r="F2324" s="103" t="s">
        <v>539</v>
      </c>
      <c r="G2324" s="103"/>
      <c r="H2324" s="104">
        <v>24.04</v>
      </c>
    </row>
    <row r="2325" spans="2:8" ht="14.9" customHeight="1">
      <c r="B2325" s="100"/>
      <c r="C2325" s="100"/>
      <c r="D2325" s="100"/>
      <c r="E2325" s="100"/>
      <c r="F2325" s="103" t="s">
        <v>569</v>
      </c>
      <c r="G2325" s="103"/>
      <c r="H2325" s="104">
        <v>30.1</v>
      </c>
    </row>
    <row r="2326" spans="2:8" ht="13.9" customHeight="1">
      <c r="B2326" s="100"/>
      <c r="C2326" s="100"/>
      <c r="D2326" s="93"/>
      <c r="E2326" s="93"/>
      <c r="F2326" s="100"/>
      <c r="G2326" s="115"/>
      <c r="H2326" s="100"/>
    </row>
    <row r="2327" spans="2:8" ht="12.75" customHeight="1">
      <c r="B2327" s="87" t="s">
        <v>1304</v>
      </c>
      <c r="C2327" s="87"/>
      <c r="D2327" s="87"/>
      <c r="E2327" s="87"/>
      <c r="F2327" s="87"/>
      <c r="G2327" s="87"/>
      <c r="H2327" s="87"/>
    </row>
    <row r="2328" spans="2:8" ht="12.75" customHeight="1">
      <c r="B2328" s="94" t="s">
        <v>549</v>
      </c>
      <c r="C2328" s="94"/>
      <c r="D2328" s="95" t="s">
        <v>11</v>
      </c>
      <c r="E2328" s="95" t="s">
        <v>550</v>
      </c>
      <c r="F2328" s="95" t="s">
        <v>551</v>
      </c>
      <c r="G2328" s="113" t="s">
        <v>552</v>
      </c>
      <c r="H2328" s="95" t="s">
        <v>553</v>
      </c>
    </row>
    <row r="2329" spans="2:8" ht="13.9" customHeight="1">
      <c r="B2329" s="96" t="s">
        <v>1298</v>
      </c>
      <c r="C2329" s="97" t="s">
        <v>1299</v>
      </c>
      <c r="D2329" s="96" t="s">
        <v>21</v>
      </c>
      <c r="E2329" s="96" t="s">
        <v>28</v>
      </c>
      <c r="F2329" s="98">
        <v>5.1999999999999998E-2</v>
      </c>
      <c r="G2329" s="114">
        <v>11.49</v>
      </c>
      <c r="H2329" s="99">
        <v>0.6</v>
      </c>
    </row>
    <row r="2330" spans="2:8" ht="14.9" customHeight="1">
      <c r="B2330" s="96" t="s">
        <v>1305</v>
      </c>
      <c r="C2330" s="97" t="s">
        <v>1306</v>
      </c>
      <c r="D2330" s="96" t="s">
        <v>21</v>
      </c>
      <c r="E2330" s="96" t="s">
        <v>28</v>
      </c>
      <c r="F2330" s="98">
        <v>1</v>
      </c>
      <c r="G2330" s="114">
        <v>26.05</v>
      </c>
      <c r="H2330" s="99">
        <v>26.05</v>
      </c>
    </row>
    <row r="2331" spans="2:8">
      <c r="B2331" s="96" t="s">
        <v>1300</v>
      </c>
      <c r="C2331" s="97" t="s">
        <v>1301</v>
      </c>
      <c r="D2331" s="96" t="s">
        <v>21</v>
      </c>
      <c r="E2331" s="96" t="s">
        <v>28</v>
      </c>
      <c r="F2331" s="98">
        <v>0.45400000000000001</v>
      </c>
      <c r="G2331" s="114">
        <v>4.99</v>
      </c>
      <c r="H2331" s="99">
        <v>2.27</v>
      </c>
    </row>
    <row r="2332" spans="2:8" ht="15" customHeight="1">
      <c r="B2332" s="100"/>
      <c r="C2332" s="100"/>
      <c r="D2332" s="100"/>
      <c r="E2332" s="100"/>
      <c r="F2332" s="101" t="s">
        <v>556</v>
      </c>
      <c r="G2332" s="101"/>
      <c r="H2332" s="102">
        <v>28.92</v>
      </c>
    </row>
    <row r="2333" spans="2:8" ht="13.9" customHeight="1">
      <c r="B2333" s="94" t="s">
        <v>557</v>
      </c>
      <c r="C2333" s="94"/>
      <c r="D2333" s="95" t="s">
        <v>11</v>
      </c>
      <c r="E2333" s="95" t="s">
        <v>550</v>
      </c>
      <c r="F2333" s="95" t="s">
        <v>551</v>
      </c>
      <c r="G2333" s="113" t="s">
        <v>552</v>
      </c>
      <c r="H2333" s="95" t="s">
        <v>553</v>
      </c>
    </row>
    <row r="2334" spans="2:8" ht="13.9" customHeight="1">
      <c r="B2334" s="96" t="s">
        <v>1120</v>
      </c>
      <c r="C2334" s="97" t="s">
        <v>1121</v>
      </c>
      <c r="D2334" s="96" t="s">
        <v>39</v>
      </c>
      <c r="E2334" s="96" t="s">
        <v>40</v>
      </c>
      <c r="F2334" s="98">
        <v>0.70299999999999996</v>
      </c>
      <c r="G2334" s="114">
        <v>15.41</v>
      </c>
      <c r="H2334" s="99">
        <v>10.83</v>
      </c>
    </row>
    <row r="2335" spans="2:8" ht="13.9" customHeight="1">
      <c r="B2335" s="96" t="s">
        <v>1122</v>
      </c>
      <c r="C2335" s="97" t="s">
        <v>1123</v>
      </c>
      <c r="D2335" s="96" t="s">
        <v>39</v>
      </c>
      <c r="E2335" s="96" t="s">
        <v>40</v>
      </c>
      <c r="F2335" s="98">
        <v>0.70299999999999996</v>
      </c>
      <c r="G2335" s="114">
        <v>11.49</v>
      </c>
      <c r="H2335" s="99">
        <v>8.08</v>
      </c>
    </row>
    <row r="2336" spans="2:8" ht="13.9" customHeight="1">
      <c r="B2336" s="100"/>
      <c r="C2336" s="100"/>
      <c r="D2336" s="100"/>
      <c r="E2336" s="100"/>
      <c r="F2336" s="101" t="s">
        <v>562</v>
      </c>
      <c r="G2336" s="101"/>
      <c r="H2336" s="102">
        <v>18.91</v>
      </c>
    </row>
    <row r="2337" spans="2:8" ht="13.9" customHeight="1">
      <c r="B2337" s="100"/>
      <c r="C2337" s="100"/>
      <c r="D2337" s="100"/>
      <c r="E2337" s="100"/>
      <c r="F2337" s="103" t="s">
        <v>563</v>
      </c>
      <c r="G2337" s="103"/>
      <c r="H2337" s="104">
        <v>47.82</v>
      </c>
    </row>
    <row r="2338" spans="2:8" ht="13.9" customHeight="1">
      <c r="B2338" s="100"/>
      <c r="C2338" s="100"/>
      <c r="D2338" s="100"/>
      <c r="E2338" s="100"/>
      <c r="F2338" s="103" t="s">
        <v>564</v>
      </c>
      <c r="G2338" s="103"/>
      <c r="H2338" s="104">
        <v>40.46</v>
      </c>
    </row>
    <row r="2339" spans="2:8" ht="13.9" customHeight="1">
      <c r="B2339" s="100"/>
      <c r="C2339" s="100"/>
      <c r="D2339" s="100"/>
      <c r="E2339" s="100"/>
      <c r="F2339" s="103" t="s">
        <v>565</v>
      </c>
      <c r="G2339" s="103"/>
      <c r="H2339" s="104">
        <v>7.36</v>
      </c>
    </row>
    <row r="2340" spans="2:8" ht="13.9" customHeight="1">
      <c r="B2340" s="100"/>
      <c r="C2340" s="100"/>
      <c r="D2340" s="100"/>
      <c r="E2340" s="100"/>
      <c r="F2340" s="103" t="s">
        <v>566</v>
      </c>
      <c r="G2340" s="103"/>
      <c r="H2340" s="104">
        <v>47.82</v>
      </c>
    </row>
    <row r="2341" spans="2:8" ht="13.9" customHeight="1">
      <c r="B2341" s="100"/>
      <c r="C2341" s="100"/>
      <c r="D2341" s="100"/>
      <c r="E2341" s="100"/>
      <c r="F2341" s="103" t="s">
        <v>567</v>
      </c>
      <c r="G2341" s="103"/>
      <c r="H2341" s="104">
        <v>12.0602</v>
      </c>
    </row>
    <row r="2342" spans="2:8" ht="12.75" customHeight="1">
      <c r="B2342" s="100"/>
      <c r="C2342" s="100"/>
      <c r="D2342" s="100"/>
      <c r="E2342" s="100"/>
      <c r="F2342" s="103" t="s">
        <v>568</v>
      </c>
      <c r="G2342" s="103"/>
      <c r="H2342" s="104">
        <v>59.88</v>
      </c>
    </row>
    <row r="2343" spans="2:8" ht="14.9" customHeight="1">
      <c r="B2343" s="100"/>
      <c r="C2343" s="100"/>
      <c r="D2343" s="100"/>
      <c r="E2343" s="100"/>
      <c r="F2343" s="103" t="s">
        <v>539</v>
      </c>
      <c r="G2343" s="103"/>
      <c r="H2343" s="104">
        <v>95.64</v>
      </c>
    </row>
    <row r="2344" spans="2:8" ht="13.9" customHeight="1">
      <c r="B2344" s="100"/>
      <c r="C2344" s="100"/>
      <c r="D2344" s="100"/>
      <c r="E2344" s="100"/>
      <c r="F2344" s="103" t="s">
        <v>569</v>
      </c>
      <c r="G2344" s="103"/>
      <c r="H2344" s="104">
        <v>119.76</v>
      </c>
    </row>
    <row r="2345" spans="2:8" ht="13.9" customHeight="1">
      <c r="B2345" s="100"/>
      <c r="C2345" s="100"/>
      <c r="D2345" s="93"/>
      <c r="E2345" s="93"/>
      <c r="F2345" s="100"/>
      <c r="G2345" s="115"/>
      <c r="H2345" s="100"/>
    </row>
    <row r="2346" spans="2:8" ht="23" customHeight="1">
      <c r="B2346" s="87" t="s">
        <v>1307</v>
      </c>
      <c r="C2346" s="87"/>
      <c r="D2346" s="87"/>
      <c r="E2346" s="87"/>
      <c r="F2346" s="87"/>
      <c r="G2346" s="87"/>
      <c r="H2346" s="87"/>
    </row>
    <row r="2347" spans="2:8" ht="13.9" customHeight="1">
      <c r="B2347" s="94" t="s">
        <v>549</v>
      </c>
      <c r="C2347" s="94"/>
      <c r="D2347" s="95" t="s">
        <v>11</v>
      </c>
      <c r="E2347" s="95" t="s">
        <v>550</v>
      </c>
      <c r="F2347" s="95" t="s">
        <v>551</v>
      </c>
      <c r="G2347" s="113" t="s">
        <v>552</v>
      </c>
      <c r="H2347" s="95" t="s">
        <v>553</v>
      </c>
    </row>
    <row r="2348" spans="2:8" ht="14.9" customHeight="1">
      <c r="B2348" s="96" t="s">
        <v>1146</v>
      </c>
      <c r="C2348" s="97" t="s">
        <v>1147</v>
      </c>
      <c r="D2348" s="96" t="s">
        <v>39</v>
      </c>
      <c r="E2348" s="96" t="s">
        <v>28</v>
      </c>
      <c r="F2348" s="98">
        <v>9.9000000000000008E-3</v>
      </c>
      <c r="G2348" s="114">
        <v>45.16</v>
      </c>
      <c r="H2348" s="99">
        <v>0.45</v>
      </c>
    </row>
    <row r="2349" spans="2:8">
      <c r="B2349" s="96" t="s">
        <v>1308</v>
      </c>
      <c r="C2349" s="97" t="s">
        <v>1309</v>
      </c>
      <c r="D2349" s="96" t="s">
        <v>39</v>
      </c>
      <c r="E2349" s="96" t="s">
        <v>28</v>
      </c>
      <c r="F2349" s="98">
        <v>1</v>
      </c>
      <c r="G2349" s="114">
        <v>2.77</v>
      </c>
      <c r="H2349" s="99">
        <v>2.77</v>
      </c>
    </row>
    <row r="2350" spans="2:8">
      <c r="B2350" s="96" t="s">
        <v>1150</v>
      </c>
      <c r="C2350" s="97" t="s">
        <v>1151</v>
      </c>
      <c r="D2350" s="96" t="s">
        <v>39</v>
      </c>
      <c r="E2350" s="96" t="s">
        <v>28</v>
      </c>
      <c r="F2350" s="98">
        <v>1.4999999999999999E-2</v>
      </c>
      <c r="G2350" s="114">
        <v>39.22</v>
      </c>
      <c r="H2350" s="99">
        <v>0.59</v>
      </c>
    </row>
    <row r="2351" spans="2:8" ht="13.9" customHeight="1">
      <c r="B2351" s="96" t="s">
        <v>1152</v>
      </c>
      <c r="C2351" s="97" t="s">
        <v>1153</v>
      </c>
      <c r="D2351" s="96" t="s">
        <v>39</v>
      </c>
      <c r="E2351" s="96" t="s">
        <v>28</v>
      </c>
      <c r="F2351" s="98">
        <v>2.1000000000000001E-2</v>
      </c>
      <c r="G2351" s="114">
        <v>1.42</v>
      </c>
      <c r="H2351" s="99">
        <v>0.03</v>
      </c>
    </row>
    <row r="2352" spans="2:8" ht="13.9" customHeight="1">
      <c r="B2352" s="100"/>
      <c r="C2352" s="100"/>
      <c r="D2352" s="100"/>
      <c r="E2352" s="100"/>
      <c r="F2352" s="101" t="s">
        <v>556</v>
      </c>
      <c r="G2352" s="101"/>
      <c r="H2352" s="102">
        <v>3.84</v>
      </c>
    </row>
    <row r="2353" spans="2:8" ht="13.9" customHeight="1">
      <c r="B2353" s="94" t="s">
        <v>557</v>
      </c>
      <c r="C2353" s="94"/>
      <c r="D2353" s="95" t="s">
        <v>11</v>
      </c>
      <c r="E2353" s="95" t="s">
        <v>550</v>
      </c>
      <c r="F2353" s="95" t="s">
        <v>551</v>
      </c>
      <c r="G2353" s="113" t="s">
        <v>552</v>
      </c>
      <c r="H2353" s="95" t="s">
        <v>553</v>
      </c>
    </row>
    <row r="2354" spans="2:8" ht="13.9" customHeight="1">
      <c r="B2354" s="96" t="s">
        <v>1122</v>
      </c>
      <c r="C2354" s="97" t="s">
        <v>1123</v>
      </c>
      <c r="D2354" s="96" t="s">
        <v>39</v>
      </c>
      <c r="E2354" s="96" t="s">
        <v>40</v>
      </c>
      <c r="F2354" s="98">
        <v>0.1</v>
      </c>
      <c r="G2354" s="114">
        <v>11.49</v>
      </c>
      <c r="H2354" s="99">
        <v>1.1499999999999999</v>
      </c>
    </row>
    <row r="2355" spans="2:8" ht="13.9" customHeight="1">
      <c r="B2355" s="96" t="s">
        <v>1120</v>
      </c>
      <c r="C2355" s="97" t="s">
        <v>1121</v>
      </c>
      <c r="D2355" s="96" t="s">
        <v>39</v>
      </c>
      <c r="E2355" s="96" t="s">
        <v>40</v>
      </c>
      <c r="F2355" s="98">
        <v>0.1</v>
      </c>
      <c r="G2355" s="114">
        <v>15.41</v>
      </c>
      <c r="H2355" s="99">
        <v>1.54</v>
      </c>
    </row>
    <row r="2356" spans="2:8" ht="13.9" customHeight="1">
      <c r="B2356" s="100"/>
      <c r="C2356" s="100"/>
      <c r="D2356" s="100"/>
      <c r="E2356" s="100"/>
      <c r="F2356" s="101" t="s">
        <v>562</v>
      </c>
      <c r="G2356" s="101"/>
      <c r="H2356" s="102">
        <v>2.69</v>
      </c>
    </row>
    <row r="2357" spans="2:8" ht="13.9" customHeight="1">
      <c r="B2357" s="100"/>
      <c r="C2357" s="100"/>
      <c r="D2357" s="100"/>
      <c r="E2357" s="100"/>
      <c r="F2357" s="103" t="s">
        <v>563</v>
      </c>
      <c r="G2357" s="103"/>
      <c r="H2357" s="104">
        <v>6.49</v>
      </c>
    </row>
    <row r="2358" spans="2:8" ht="13.9" customHeight="1">
      <c r="B2358" s="100"/>
      <c r="C2358" s="100"/>
      <c r="D2358" s="100"/>
      <c r="E2358" s="100"/>
      <c r="F2358" s="103" t="s">
        <v>564</v>
      </c>
      <c r="G2358" s="103"/>
      <c r="H2358" s="104">
        <v>5.48</v>
      </c>
    </row>
    <row r="2359" spans="2:8" ht="13.9" customHeight="1">
      <c r="B2359" s="100"/>
      <c r="C2359" s="100"/>
      <c r="D2359" s="100"/>
      <c r="E2359" s="100"/>
      <c r="F2359" s="103" t="s">
        <v>565</v>
      </c>
      <c r="G2359" s="103"/>
      <c r="H2359" s="104">
        <v>1.01</v>
      </c>
    </row>
    <row r="2360" spans="2:8" ht="12.75" customHeight="1">
      <c r="B2360" s="100"/>
      <c r="C2360" s="100"/>
      <c r="D2360" s="100"/>
      <c r="E2360" s="100"/>
      <c r="F2360" s="103" t="s">
        <v>566</v>
      </c>
      <c r="G2360" s="103"/>
      <c r="H2360" s="104">
        <v>6.49</v>
      </c>
    </row>
    <row r="2361" spans="2:8" ht="14.9" customHeight="1">
      <c r="B2361" s="100"/>
      <c r="C2361" s="100"/>
      <c r="D2361" s="100"/>
      <c r="E2361" s="100"/>
      <c r="F2361" s="103" t="s">
        <v>567</v>
      </c>
      <c r="G2361" s="103"/>
      <c r="H2361" s="104">
        <v>1.6368</v>
      </c>
    </row>
    <row r="2362" spans="2:8" ht="13.9" customHeight="1">
      <c r="B2362" s="100"/>
      <c r="C2362" s="100"/>
      <c r="D2362" s="100"/>
      <c r="E2362" s="100"/>
      <c r="F2362" s="103" t="s">
        <v>568</v>
      </c>
      <c r="G2362" s="103"/>
      <c r="H2362" s="104">
        <v>8.1300000000000008</v>
      </c>
    </row>
    <row r="2363" spans="2:8" ht="13.9" customHeight="1">
      <c r="B2363" s="100"/>
      <c r="C2363" s="100"/>
      <c r="D2363" s="100"/>
      <c r="E2363" s="100"/>
      <c r="F2363" s="103" t="s">
        <v>539</v>
      </c>
      <c r="G2363" s="103"/>
      <c r="H2363" s="104">
        <v>45.43</v>
      </c>
    </row>
    <row r="2364" spans="2:8" ht="13.9" customHeight="1">
      <c r="B2364" s="100"/>
      <c r="C2364" s="100"/>
      <c r="D2364" s="100"/>
      <c r="E2364" s="100"/>
      <c r="F2364" s="103" t="s">
        <v>569</v>
      </c>
      <c r="G2364" s="103"/>
      <c r="H2364" s="104">
        <v>56.91</v>
      </c>
    </row>
    <row r="2365" spans="2:8" ht="13.9" customHeight="1">
      <c r="B2365" s="100"/>
      <c r="C2365" s="100"/>
      <c r="D2365" s="93"/>
      <c r="E2365" s="93"/>
      <c r="F2365" s="100"/>
      <c r="G2365" s="115"/>
      <c r="H2365" s="100"/>
    </row>
    <row r="2366" spans="2:8" ht="22" customHeight="1">
      <c r="B2366" s="87" t="s">
        <v>1310</v>
      </c>
      <c r="C2366" s="87"/>
      <c r="D2366" s="87"/>
      <c r="E2366" s="87"/>
      <c r="F2366" s="87"/>
      <c r="G2366" s="87"/>
      <c r="H2366" s="87"/>
    </row>
    <row r="2367" spans="2:8" ht="20.149999999999999" customHeight="1">
      <c r="B2367" s="94" t="s">
        <v>549</v>
      </c>
      <c r="C2367" s="94"/>
      <c r="D2367" s="95" t="s">
        <v>11</v>
      </c>
      <c r="E2367" s="95" t="s">
        <v>550</v>
      </c>
      <c r="F2367" s="95" t="s">
        <v>551</v>
      </c>
      <c r="G2367" s="113" t="s">
        <v>552</v>
      </c>
      <c r="H2367" s="95" t="s">
        <v>553</v>
      </c>
    </row>
    <row r="2368" spans="2:8" ht="14.15" customHeight="1">
      <c r="B2368" s="96" t="s">
        <v>1258</v>
      </c>
      <c r="C2368" s="97" t="s">
        <v>1259</v>
      </c>
      <c r="D2368" s="96" t="s">
        <v>39</v>
      </c>
      <c r="E2368" s="96" t="s">
        <v>28</v>
      </c>
      <c r="F2368" s="98">
        <v>1</v>
      </c>
      <c r="G2368" s="114">
        <v>1.41</v>
      </c>
      <c r="H2368" s="99">
        <v>1.41</v>
      </c>
    </row>
    <row r="2369" spans="2:8" ht="13.9" customHeight="1">
      <c r="B2369" s="96" t="s">
        <v>1311</v>
      </c>
      <c r="C2369" s="97" t="s">
        <v>1312</v>
      </c>
      <c r="D2369" s="96" t="s">
        <v>39</v>
      </c>
      <c r="E2369" s="96" t="s">
        <v>28</v>
      </c>
      <c r="F2369" s="98">
        <v>1</v>
      </c>
      <c r="G2369" s="114">
        <v>6.29</v>
      </c>
      <c r="H2369" s="99">
        <v>6.29</v>
      </c>
    </row>
    <row r="2370" spans="2:8" ht="13.9" customHeight="1">
      <c r="B2370" s="96" t="s">
        <v>1262</v>
      </c>
      <c r="C2370" s="97" t="s">
        <v>1263</v>
      </c>
      <c r="D2370" s="96" t="s">
        <v>39</v>
      </c>
      <c r="E2370" s="96" t="s">
        <v>28</v>
      </c>
      <c r="F2370" s="98">
        <v>0.02</v>
      </c>
      <c r="G2370" s="114">
        <v>16.53</v>
      </c>
      <c r="H2370" s="99">
        <v>0.33</v>
      </c>
    </row>
    <row r="2371" spans="2:8" ht="13.9" customHeight="1">
      <c r="B2371" s="100"/>
      <c r="C2371" s="100"/>
      <c r="D2371" s="100"/>
      <c r="E2371" s="100"/>
      <c r="F2371" s="101" t="s">
        <v>556</v>
      </c>
      <c r="G2371" s="101"/>
      <c r="H2371" s="102">
        <v>8.0299999999999994</v>
      </c>
    </row>
    <row r="2372" spans="2:8" ht="13.9" customHeight="1">
      <c r="B2372" s="94" t="s">
        <v>557</v>
      </c>
      <c r="C2372" s="94"/>
      <c r="D2372" s="95" t="s">
        <v>11</v>
      </c>
      <c r="E2372" s="95" t="s">
        <v>550</v>
      </c>
      <c r="F2372" s="95" t="s">
        <v>551</v>
      </c>
      <c r="G2372" s="113" t="s">
        <v>552</v>
      </c>
      <c r="H2372" s="95" t="s">
        <v>553</v>
      </c>
    </row>
    <row r="2373" spans="2:8" ht="13.9" customHeight="1">
      <c r="B2373" s="96" t="s">
        <v>1122</v>
      </c>
      <c r="C2373" s="97" t="s">
        <v>1123</v>
      </c>
      <c r="D2373" s="96" t="s">
        <v>39</v>
      </c>
      <c r="E2373" s="96" t="s">
        <v>40</v>
      </c>
      <c r="F2373" s="98">
        <v>0.13</v>
      </c>
      <c r="G2373" s="114">
        <v>11.49</v>
      </c>
      <c r="H2373" s="99">
        <v>1.49</v>
      </c>
    </row>
    <row r="2374" spans="2:8" ht="13.9" customHeight="1">
      <c r="B2374" s="96" t="s">
        <v>1120</v>
      </c>
      <c r="C2374" s="97" t="s">
        <v>1121</v>
      </c>
      <c r="D2374" s="96" t="s">
        <v>39</v>
      </c>
      <c r="E2374" s="96" t="s">
        <v>40</v>
      </c>
      <c r="F2374" s="98">
        <v>0.13</v>
      </c>
      <c r="G2374" s="114">
        <v>15.41</v>
      </c>
      <c r="H2374" s="99">
        <v>2</v>
      </c>
    </row>
    <row r="2375" spans="2:8" ht="13.9" customHeight="1">
      <c r="B2375" s="100"/>
      <c r="C2375" s="100"/>
      <c r="D2375" s="100"/>
      <c r="E2375" s="100"/>
      <c r="F2375" s="101" t="s">
        <v>562</v>
      </c>
      <c r="G2375" s="101"/>
      <c r="H2375" s="102">
        <v>3.49</v>
      </c>
    </row>
    <row r="2376" spans="2:8" ht="13.9" customHeight="1">
      <c r="B2376" s="100"/>
      <c r="C2376" s="100"/>
      <c r="D2376" s="100"/>
      <c r="E2376" s="100"/>
      <c r="F2376" s="103" t="s">
        <v>563</v>
      </c>
      <c r="G2376" s="103"/>
      <c r="H2376" s="104">
        <v>11.52</v>
      </c>
    </row>
    <row r="2377" spans="2:8" ht="13.9" customHeight="1">
      <c r="B2377" s="100"/>
      <c r="C2377" s="100"/>
      <c r="D2377" s="100"/>
      <c r="E2377" s="100"/>
      <c r="F2377" s="103" t="s">
        <v>564</v>
      </c>
      <c r="G2377" s="103"/>
      <c r="H2377" s="104">
        <v>10.17</v>
      </c>
    </row>
    <row r="2378" spans="2:8" ht="19.399999999999999" customHeight="1">
      <c r="B2378" s="100"/>
      <c r="C2378" s="100"/>
      <c r="D2378" s="100"/>
      <c r="E2378" s="100"/>
      <c r="F2378" s="103" t="s">
        <v>565</v>
      </c>
      <c r="G2378" s="103"/>
      <c r="H2378" s="104">
        <v>1.35</v>
      </c>
    </row>
    <row r="2379" spans="2:8" ht="14.9" customHeight="1">
      <c r="B2379" s="100"/>
      <c r="C2379" s="100"/>
      <c r="D2379" s="100"/>
      <c r="E2379" s="100"/>
      <c r="F2379" s="103" t="s">
        <v>566</v>
      </c>
      <c r="G2379" s="103"/>
      <c r="H2379" s="104">
        <v>11.52</v>
      </c>
    </row>
    <row r="2380" spans="2:8" ht="13.9" customHeight="1">
      <c r="B2380" s="100"/>
      <c r="C2380" s="100"/>
      <c r="D2380" s="100"/>
      <c r="E2380" s="100"/>
      <c r="F2380" s="103" t="s">
        <v>567</v>
      </c>
      <c r="G2380" s="103"/>
      <c r="H2380" s="104">
        <v>2.9053</v>
      </c>
    </row>
    <row r="2381" spans="2:8" ht="13.9" customHeight="1">
      <c r="B2381" s="100"/>
      <c r="C2381" s="100"/>
      <c r="D2381" s="100"/>
      <c r="E2381" s="100"/>
      <c r="F2381" s="103" t="s">
        <v>568</v>
      </c>
      <c r="G2381" s="103"/>
      <c r="H2381" s="104">
        <v>14.43</v>
      </c>
    </row>
    <row r="2382" spans="2:8" ht="13.9" customHeight="1">
      <c r="B2382" s="100"/>
      <c r="C2382" s="100"/>
      <c r="D2382" s="100"/>
      <c r="E2382" s="100"/>
      <c r="F2382" s="103" t="s">
        <v>539</v>
      </c>
      <c r="G2382" s="103"/>
      <c r="H2382" s="104">
        <v>57.6</v>
      </c>
    </row>
    <row r="2383" spans="2:8" ht="13.9" customHeight="1">
      <c r="B2383" s="100"/>
      <c r="C2383" s="100"/>
      <c r="D2383" s="100"/>
      <c r="E2383" s="100"/>
      <c r="F2383" s="103" t="s">
        <v>569</v>
      </c>
      <c r="G2383" s="103"/>
      <c r="H2383" s="104">
        <v>72.150000000000006</v>
      </c>
    </row>
    <row r="2384" spans="2:8" ht="14.9" customHeight="1">
      <c r="B2384" s="100"/>
      <c r="C2384" s="100"/>
      <c r="D2384" s="93"/>
      <c r="E2384" s="93"/>
      <c r="F2384" s="100"/>
      <c r="G2384" s="115"/>
      <c r="H2384" s="100"/>
    </row>
    <row r="2385" spans="2:8" ht="26" customHeight="1">
      <c r="B2385" s="87" t="s">
        <v>1313</v>
      </c>
      <c r="C2385" s="87"/>
      <c r="D2385" s="87"/>
      <c r="E2385" s="87"/>
      <c r="F2385" s="87"/>
      <c r="G2385" s="87"/>
      <c r="H2385" s="87"/>
    </row>
    <row r="2386" spans="2:8" ht="20.149999999999999" customHeight="1">
      <c r="B2386" s="94" t="s">
        <v>549</v>
      </c>
      <c r="C2386" s="94"/>
      <c r="D2386" s="95" t="s">
        <v>11</v>
      </c>
      <c r="E2386" s="95" t="s">
        <v>550</v>
      </c>
      <c r="F2386" s="95" t="s">
        <v>551</v>
      </c>
      <c r="G2386" s="113" t="s">
        <v>552</v>
      </c>
      <c r="H2386" s="95" t="s">
        <v>553</v>
      </c>
    </row>
    <row r="2387" spans="2:8" ht="13.9" customHeight="1">
      <c r="B2387" s="96" t="s">
        <v>1314</v>
      </c>
      <c r="C2387" s="97" t="s">
        <v>1315</v>
      </c>
      <c r="D2387" s="96" t="s">
        <v>39</v>
      </c>
      <c r="E2387" s="96" t="s">
        <v>28</v>
      </c>
      <c r="F2387" s="98">
        <v>1</v>
      </c>
      <c r="G2387" s="114">
        <v>2.5</v>
      </c>
      <c r="H2387" s="99">
        <v>2.5</v>
      </c>
    </row>
    <row r="2388" spans="2:8" ht="13.9" customHeight="1">
      <c r="B2388" s="96" t="s">
        <v>1316</v>
      </c>
      <c r="C2388" s="97" t="s">
        <v>1317</v>
      </c>
      <c r="D2388" s="96" t="s">
        <v>39</v>
      </c>
      <c r="E2388" s="96" t="s">
        <v>28</v>
      </c>
      <c r="F2388" s="98">
        <v>1</v>
      </c>
      <c r="G2388" s="114">
        <v>14.16</v>
      </c>
      <c r="H2388" s="99">
        <v>14.16</v>
      </c>
    </row>
    <row r="2389" spans="2:8" ht="13.9" customHeight="1">
      <c r="B2389" s="96" t="s">
        <v>1262</v>
      </c>
      <c r="C2389" s="97" t="s">
        <v>1263</v>
      </c>
      <c r="D2389" s="96" t="s">
        <v>39</v>
      </c>
      <c r="E2389" s="96" t="s">
        <v>28</v>
      </c>
      <c r="F2389" s="98">
        <v>4.5999999999999999E-2</v>
      </c>
      <c r="G2389" s="114">
        <v>16.53</v>
      </c>
      <c r="H2389" s="99">
        <v>0.76</v>
      </c>
    </row>
    <row r="2390" spans="2:8" ht="13.9" customHeight="1">
      <c r="B2390" s="100"/>
      <c r="C2390" s="100"/>
      <c r="D2390" s="100"/>
      <c r="E2390" s="100"/>
      <c r="F2390" s="101" t="s">
        <v>556</v>
      </c>
      <c r="G2390" s="101"/>
      <c r="H2390" s="102">
        <v>17.420000000000002</v>
      </c>
    </row>
    <row r="2391" spans="2:8" ht="13.9" customHeight="1">
      <c r="B2391" s="94" t="s">
        <v>557</v>
      </c>
      <c r="C2391" s="94"/>
      <c r="D2391" s="95" t="s">
        <v>11</v>
      </c>
      <c r="E2391" s="95" t="s">
        <v>550</v>
      </c>
      <c r="F2391" s="95" t="s">
        <v>551</v>
      </c>
      <c r="G2391" s="113" t="s">
        <v>552</v>
      </c>
      <c r="H2391" s="95" t="s">
        <v>553</v>
      </c>
    </row>
    <row r="2392" spans="2:8" ht="13.9" customHeight="1">
      <c r="B2392" s="96" t="s">
        <v>1122</v>
      </c>
      <c r="C2392" s="97" t="s">
        <v>1123</v>
      </c>
      <c r="D2392" s="96" t="s">
        <v>39</v>
      </c>
      <c r="E2392" s="96" t="s">
        <v>40</v>
      </c>
      <c r="F2392" s="98">
        <v>0.25</v>
      </c>
      <c r="G2392" s="114">
        <v>11.49</v>
      </c>
      <c r="H2392" s="99">
        <v>2.87</v>
      </c>
    </row>
    <row r="2393" spans="2:8" ht="13.9" customHeight="1">
      <c r="B2393" s="96" t="s">
        <v>1120</v>
      </c>
      <c r="C2393" s="97" t="s">
        <v>1121</v>
      </c>
      <c r="D2393" s="96" t="s">
        <v>39</v>
      </c>
      <c r="E2393" s="96" t="s">
        <v>40</v>
      </c>
      <c r="F2393" s="98">
        <v>0.25</v>
      </c>
      <c r="G2393" s="114">
        <v>15.41</v>
      </c>
      <c r="H2393" s="99">
        <v>3.85</v>
      </c>
    </row>
    <row r="2394" spans="2:8" ht="13.9" customHeight="1">
      <c r="B2394" s="100"/>
      <c r="C2394" s="100"/>
      <c r="D2394" s="100"/>
      <c r="E2394" s="100"/>
      <c r="F2394" s="101" t="s">
        <v>562</v>
      </c>
      <c r="G2394" s="101"/>
      <c r="H2394" s="102">
        <v>6.72</v>
      </c>
    </row>
    <row r="2395" spans="2:8" ht="13.9" customHeight="1">
      <c r="B2395" s="100"/>
      <c r="C2395" s="100"/>
      <c r="D2395" s="100"/>
      <c r="E2395" s="100"/>
      <c r="F2395" s="103" t="s">
        <v>563</v>
      </c>
      <c r="G2395" s="103"/>
      <c r="H2395" s="104">
        <v>24.14</v>
      </c>
    </row>
    <row r="2396" spans="2:8" ht="12.75" customHeight="1">
      <c r="B2396" s="100"/>
      <c r="C2396" s="100"/>
      <c r="D2396" s="100"/>
      <c r="E2396" s="100"/>
      <c r="F2396" s="103" t="s">
        <v>564</v>
      </c>
      <c r="G2396" s="103"/>
      <c r="H2396" s="104">
        <v>21.53</v>
      </c>
    </row>
    <row r="2397" spans="2:8" ht="14.9" customHeight="1">
      <c r="B2397" s="100"/>
      <c r="C2397" s="100"/>
      <c r="D2397" s="100"/>
      <c r="E2397" s="100"/>
      <c r="F2397" s="103" t="s">
        <v>565</v>
      </c>
      <c r="G2397" s="103"/>
      <c r="H2397" s="104">
        <v>2.61</v>
      </c>
    </row>
    <row r="2398" spans="2:8" ht="13.9" customHeight="1">
      <c r="B2398" s="100"/>
      <c r="C2398" s="100"/>
      <c r="D2398" s="100"/>
      <c r="E2398" s="100"/>
      <c r="F2398" s="103" t="s">
        <v>566</v>
      </c>
      <c r="G2398" s="103"/>
      <c r="H2398" s="104">
        <v>24.14</v>
      </c>
    </row>
    <row r="2399" spans="2:8" ht="13.9" customHeight="1">
      <c r="B2399" s="100"/>
      <c r="C2399" s="100"/>
      <c r="D2399" s="100"/>
      <c r="E2399" s="100"/>
      <c r="F2399" s="103" t="s">
        <v>567</v>
      </c>
      <c r="G2399" s="103"/>
      <c r="H2399" s="104">
        <v>6.0880999999999998</v>
      </c>
    </row>
    <row r="2400" spans="2:8" ht="13.9" customHeight="1">
      <c r="B2400" s="100"/>
      <c r="C2400" s="100"/>
      <c r="D2400" s="100"/>
      <c r="E2400" s="100"/>
      <c r="F2400" s="103" t="s">
        <v>568</v>
      </c>
      <c r="G2400" s="103"/>
      <c r="H2400" s="104">
        <v>30.23</v>
      </c>
    </row>
    <row r="2401" spans="2:8" ht="13.9" customHeight="1">
      <c r="B2401" s="100"/>
      <c r="C2401" s="100"/>
      <c r="D2401" s="100"/>
      <c r="E2401" s="100"/>
      <c r="F2401" s="103" t="s">
        <v>539</v>
      </c>
      <c r="G2401" s="103"/>
      <c r="H2401" s="104">
        <v>96.56</v>
      </c>
    </row>
    <row r="2402" spans="2:8" ht="14.9" customHeight="1">
      <c r="B2402" s="100"/>
      <c r="C2402" s="100"/>
      <c r="D2402" s="100"/>
      <c r="E2402" s="100"/>
      <c r="F2402" s="103" t="s">
        <v>569</v>
      </c>
      <c r="G2402" s="103"/>
      <c r="H2402" s="104">
        <v>120.92</v>
      </c>
    </row>
    <row r="2403" spans="2:8" ht="13.9" customHeight="1">
      <c r="B2403" s="100"/>
      <c r="C2403" s="100"/>
      <c r="D2403" s="93"/>
      <c r="E2403" s="93"/>
      <c r="F2403" s="100"/>
      <c r="G2403" s="115"/>
      <c r="H2403" s="100"/>
    </row>
    <row r="2404" spans="2:8" ht="24.5" customHeight="1">
      <c r="B2404" s="87" t="s">
        <v>1318</v>
      </c>
      <c r="C2404" s="87"/>
      <c r="D2404" s="87"/>
      <c r="E2404" s="87"/>
      <c r="F2404" s="87"/>
      <c r="G2404" s="87"/>
      <c r="H2404" s="87"/>
    </row>
    <row r="2405" spans="2:8" ht="13.9" customHeight="1">
      <c r="B2405" s="94" t="s">
        <v>549</v>
      </c>
      <c r="C2405" s="94"/>
      <c r="D2405" s="95" t="s">
        <v>11</v>
      </c>
      <c r="E2405" s="95" t="s">
        <v>550</v>
      </c>
      <c r="F2405" s="95" t="s">
        <v>551</v>
      </c>
      <c r="G2405" s="113" t="s">
        <v>552</v>
      </c>
      <c r="H2405" s="95" t="s">
        <v>553</v>
      </c>
    </row>
    <row r="2406" spans="2:8" ht="13.9" customHeight="1">
      <c r="B2406" s="96" t="s">
        <v>1146</v>
      </c>
      <c r="C2406" s="97" t="s">
        <v>1147</v>
      </c>
      <c r="D2406" s="96" t="s">
        <v>39</v>
      </c>
      <c r="E2406" s="96" t="s">
        <v>28</v>
      </c>
      <c r="F2406" s="98">
        <v>9.9000000000000008E-3</v>
      </c>
      <c r="G2406" s="114">
        <v>45.16</v>
      </c>
      <c r="H2406" s="99">
        <v>0.45</v>
      </c>
    </row>
    <row r="2407" spans="2:8" ht="13.9" customHeight="1">
      <c r="B2407" s="96" t="s">
        <v>1319</v>
      </c>
      <c r="C2407" s="97" t="s">
        <v>1320</v>
      </c>
      <c r="D2407" s="96" t="s">
        <v>39</v>
      </c>
      <c r="E2407" s="96" t="s">
        <v>28</v>
      </c>
      <c r="F2407" s="98">
        <v>1</v>
      </c>
      <c r="G2407" s="114">
        <v>0.67</v>
      </c>
      <c r="H2407" s="99">
        <v>0.67</v>
      </c>
    </row>
    <row r="2408" spans="2:8" ht="13.9" customHeight="1">
      <c r="B2408" s="96" t="s">
        <v>1150</v>
      </c>
      <c r="C2408" s="97" t="s">
        <v>1151</v>
      </c>
      <c r="D2408" s="96" t="s">
        <v>39</v>
      </c>
      <c r="E2408" s="96" t="s">
        <v>28</v>
      </c>
      <c r="F2408" s="98">
        <v>1.4999999999999999E-2</v>
      </c>
      <c r="G2408" s="114">
        <v>39.22</v>
      </c>
      <c r="H2408" s="99">
        <v>0.59</v>
      </c>
    </row>
    <row r="2409" spans="2:8" ht="13.9" customHeight="1">
      <c r="B2409" s="96" t="s">
        <v>1152</v>
      </c>
      <c r="C2409" s="97" t="s">
        <v>1153</v>
      </c>
      <c r="D2409" s="96" t="s">
        <v>39</v>
      </c>
      <c r="E2409" s="96" t="s">
        <v>28</v>
      </c>
      <c r="F2409" s="98">
        <v>2.1000000000000001E-2</v>
      </c>
      <c r="G2409" s="114">
        <v>1.42</v>
      </c>
      <c r="H2409" s="99">
        <v>0.03</v>
      </c>
    </row>
    <row r="2410" spans="2:8" ht="13.9" customHeight="1">
      <c r="B2410" s="100"/>
      <c r="C2410" s="100"/>
      <c r="D2410" s="100"/>
      <c r="E2410" s="100"/>
      <c r="F2410" s="101" t="s">
        <v>556</v>
      </c>
      <c r="G2410" s="101"/>
      <c r="H2410" s="102">
        <v>1.74</v>
      </c>
    </row>
    <row r="2411" spans="2:8" ht="13.9" customHeight="1">
      <c r="B2411" s="94" t="s">
        <v>557</v>
      </c>
      <c r="C2411" s="94"/>
      <c r="D2411" s="95" t="s">
        <v>11</v>
      </c>
      <c r="E2411" s="95" t="s">
        <v>550</v>
      </c>
      <c r="F2411" s="95" t="s">
        <v>551</v>
      </c>
      <c r="G2411" s="113" t="s">
        <v>552</v>
      </c>
      <c r="H2411" s="95" t="s">
        <v>553</v>
      </c>
    </row>
    <row r="2412" spans="2:8" ht="13.9" customHeight="1">
      <c r="B2412" s="96" t="s">
        <v>1122</v>
      </c>
      <c r="C2412" s="97" t="s">
        <v>1123</v>
      </c>
      <c r="D2412" s="96" t="s">
        <v>39</v>
      </c>
      <c r="E2412" s="96" t="s">
        <v>40</v>
      </c>
      <c r="F2412" s="98">
        <v>0.1</v>
      </c>
      <c r="G2412" s="114">
        <v>11.49</v>
      </c>
      <c r="H2412" s="99">
        <v>1.1499999999999999</v>
      </c>
    </row>
    <row r="2413" spans="2:8">
      <c r="B2413" s="96" t="s">
        <v>1120</v>
      </c>
      <c r="C2413" s="97" t="s">
        <v>1121</v>
      </c>
      <c r="D2413" s="96" t="s">
        <v>39</v>
      </c>
      <c r="E2413" s="96" t="s">
        <v>40</v>
      </c>
      <c r="F2413" s="98">
        <v>0.1</v>
      </c>
      <c r="G2413" s="114">
        <v>15.41</v>
      </c>
      <c r="H2413" s="99">
        <v>1.54</v>
      </c>
    </row>
    <row r="2414" spans="2:8" ht="12.75" customHeight="1">
      <c r="B2414" s="100"/>
      <c r="C2414" s="100"/>
      <c r="D2414" s="100"/>
      <c r="E2414" s="100"/>
      <c r="F2414" s="101" t="s">
        <v>562</v>
      </c>
      <c r="G2414" s="101"/>
      <c r="H2414" s="102">
        <v>2.69</v>
      </c>
    </row>
    <row r="2415" spans="2:8" ht="14.9" customHeight="1">
      <c r="B2415" s="100"/>
      <c r="C2415" s="100"/>
      <c r="D2415" s="100"/>
      <c r="E2415" s="100"/>
      <c r="F2415" s="103" t="s">
        <v>563</v>
      </c>
      <c r="G2415" s="103"/>
      <c r="H2415" s="104">
        <v>4.3899999999999997</v>
      </c>
    </row>
    <row r="2416" spans="2:8" ht="13.9" customHeight="1">
      <c r="B2416" s="100"/>
      <c r="C2416" s="100"/>
      <c r="D2416" s="100"/>
      <c r="E2416" s="100"/>
      <c r="F2416" s="103" t="s">
        <v>564</v>
      </c>
      <c r="G2416" s="103"/>
      <c r="H2416" s="104">
        <v>3.38</v>
      </c>
    </row>
    <row r="2417" spans="2:8" ht="13.9" customHeight="1">
      <c r="B2417" s="100"/>
      <c r="C2417" s="100"/>
      <c r="D2417" s="100"/>
      <c r="E2417" s="100"/>
      <c r="F2417" s="103" t="s">
        <v>565</v>
      </c>
      <c r="G2417" s="103"/>
      <c r="H2417" s="104">
        <v>1.01</v>
      </c>
    </row>
    <row r="2418" spans="2:8" ht="13.9" customHeight="1">
      <c r="B2418" s="100"/>
      <c r="C2418" s="100"/>
      <c r="D2418" s="100"/>
      <c r="E2418" s="100"/>
      <c r="F2418" s="103" t="s">
        <v>566</v>
      </c>
      <c r="G2418" s="103"/>
      <c r="H2418" s="104">
        <v>4.3899999999999997</v>
      </c>
    </row>
    <row r="2419" spans="2:8" ht="13.9" customHeight="1">
      <c r="B2419" s="100"/>
      <c r="C2419" s="100"/>
      <c r="D2419" s="100"/>
      <c r="E2419" s="100"/>
      <c r="F2419" s="103" t="s">
        <v>567</v>
      </c>
      <c r="G2419" s="103"/>
      <c r="H2419" s="104">
        <v>1.1072</v>
      </c>
    </row>
    <row r="2420" spans="2:8" ht="14.9" customHeight="1">
      <c r="B2420" s="100"/>
      <c r="C2420" s="100"/>
      <c r="D2420" s="100"/>
      <c r="E2420" s="100"/>
      <c r="F2420" s="103" t="s">
        <v>568</v>
      </c>
      <c r="G2420" s="103"/>
      <c r="H2420" s="104">
        <v>5.5</v>
      </c>
    </row>
    <row r="2421" spans="2:8" ht="13.9" customHeight="1">
      <c r="B2421" s="100"/>
      <c r="C2421" s="100"/>
      <c r="D2421" s="100"/>
      <c r="E2421" s="100"/>
      <c r="F2421" s="103" t="s">
        <v>539</v>
      </c>
      <c r="G2421" s="103"/>
      <c r="H2421" s="104">
        <v>48.29</v>
      </c>
    </row>
    <row r="2422" spans="2:8" ht="13.9" customHeight="1">
      <c r="B2422" s="100"/>
      <c r="C2422" s="100"/>
      <c r="D2422" s="100"/>
      <c r="E2422" s="100"/>
      <c r="F2422" s="103" t="s">
        <v>569</v>
      </c>
      <c r="G2422" s="103"/>
      <c r="H2422" s="104">
        <v>60.5</v>
      </c>
    </row>
    <row r="2423" spans="2:8" ht="13.9" customHeight="1">
      <c r="B2423" s="100"/>
      <c r="C2423" s="100"/>
      <c r="D2423" s="93"/>
      <c r="E2423" s="93"/>
      <c r="F2423" s="100"/>
      <c r="G2423" s="115"/>
      <c r="H2423" s="100"/>
    </row>
    <row r="2424" spans="2:8" ht="25.5" customHeight="1">
      <c r="B2424" s="87" t="s">
        <v>1321</v>
      </c>
      <c r="C2424" s="87"/>
      <c r="D2424" s="87"/>
      <c r="E2424" s="87"/>
      <c r="F2424" s="87"/>
      <c r="G2424" s="87"/>
      <c r="H2424" s="87"/>
    </row>
    <row r="2425" spans="2:8" ht="13.9" customHeight="1">
      <c r="B2425" s="94" t="s">
        <v>549</v>
      </c>
      <c r="C2425" s="94"/>
      <c r="D2425" s="95" t="s">
        <v>11</v>
      </c>
      <c r="E2425" s="95" t="s">
        <v>550</v>
      </c>
      <c r="F2425" s="95" t="s">
        <v>551</v>
      </c>
      <c r="G2425" s="113" t="s">
        <v>552</v>
      </c>
      <c r="H2425" s="95" t="s">
        <v>553</v>
      </c>
    </row>
    <row r="2426" spans="2:8" ht="13.9" customHeight="1">
      <c r="B2426" s="96" t="s">
        <v>1258</v>
      </c>
      <c r="C2426" s="97" t="s">
        <v>1259</v>
      </c>
      <c r="D2426" s="96" t="s">
        <v>39</v>
      </c>
      <c r="E2426" s="96" t="s">
        <v>28</v>
      </c>
      <c r="F2426" s="98">
        <v>1</v>
      </c>
      <c r="G2426" s="114">
        <v>1.41</v>
      </c>
      <c r="H2426" s="99">
        <v>1.41</v>
      </c>
    </row>
    <row r="2427" spans="2:8" ht="13.9" customHeight="1">
      <c r="B2427" s="96" t="s">
        <v>1322</v>
      </c>
      <c r="C2427" s="97" t="s">
        <v>1323</v>
      </c>
      <c r="D2427" s="96" t="s">
        <v>39</v>
      </c>
      <c r="E2427" s="96" t="s">
        <v>28</v>
      </c>
      <c r="F2427" s="98">
        <v>1</v>
      </c>
      <c r="G2427" s="114">
        <v>2.0099999999999998</v>
      </c>
      <c r="H2427" s="99">
        <v>2.0099999999999998</v>
      </c>
    </row>
    <row r="2428" spans="2:8" ht="13.9" customHeight="1">
      <c r="B2428" s="96" t="s">
        <v>1262</v>
      </c>
      <c r="C2428" s="97" t="s">
        <v>1263</v>
      </c>
      <c r="D2428" s="96" t="s">
        <v>39</v>
      </c>
      <c r="E2428" s="96" t="s">
        <v>28</v>
      </c>
      <c r="F2428" s="98">
        <v>0.02</v>
      </c>
      <c r="G2428" s="114">
        <v>16.53</v>
      </c>
      <c r="H2428" s="99">
        <v>0.33</v>
      </c>
    </row>
    <row r="2429" spans="2:8" ht="13.9" customHeight="1">
      <c r="B2429" s="100"/>
      <c r="C2429" s="100"/>
      <c r="D2429" s="100"/>
      <c r="E2429" s="100"/>
      <c r="F2429" s="101" t="s">
        <v>556</v>
      </c>
      <c r="G2429" s="101"/>
      <c r="H2429" s="102">
        <v>3.75</v>
      </c>
    </row>
    <row r="2430" spans="2:8" ht="13.9" customHeight="1">
      <c r="B2430" s="94" t="s">
        <v>557</v>
      </c>
      <c r="C2430" s="94"/>
      <c r="D2430" s="95" t="s">
        <v>11</v>
      </c>
      <c r="E2430" s="95" t="s">
        <v>550</v>
      </c>
      <c r="F2430" s="95" t="s">
        <v>551</v>
      </c>
      <c r="G2430" s="113" t="s">
        <v>552</v>
      </c>
      <c r="H2430" s="95" t="s">
        <v>553</v>
      </c>
    </row>
    <row r="2431" spans="2:8" ht="14.15" customHeight="1">
      <c r="B2431" s="96" t="s">
        <v>1122</v>
      </c>
      <c r="C2431" s="97" t="s">
        <v>1123</v>
      </c>
      <c r="D2431" s="96" t="s">
        <v>39</v>
      </c>
      <c r="E2431" s="96" t="s">
        <v>40</v>
      </c>
      <c r="F2431" s="98">
        <v>0.13</v>
      </c>
      <c r="G2431" s="114">
        <v>11.49</v>
      </c>
      <c r="H2431" s="99">
        <v>1.49</v>
      </c>
    </row>
    <row r="2432" spans="2:8" ht="19.399999999999999" customHeight="1">
      <c r="B2432" s="96" t="s">
        <v>1120</v>
      </c>
      <c r="C2432" s="97" t="s">
        <v>1121</v>
      </c>
      <c r="D2432" s="96" t="s">
        <v>39</v>
      </c>
      <c r="E2432" s="96" t="s">
        <v>40</v>
      </c>
      <c r="F2432" s="98">
        <v>0.13</v>
      </c>
      <c r="G2432" s="114">
        <v>15.41</v>
      </c>
      <c r="H2432" s="99">
        <v>2</v>
      </c>
    </row>
    <row r="2433" spans="2:8" ht="14.9" customHeight="1">
      <c r="B2433" s="100"/>
      <c r="C2433" s="100"/>
      <c r="D2433" s="100"/>
      <c r="E2433" s="100"/>
      <c r="F2433" s="101" t="s">
        <v>562</v>
      </c>
      <c r="G2433" s="101"/>
      <c r="H2433" s="102">
        <v>3.49</v>
      </c>
    </row>
    <row r="2434" spans="2:8" ht="13.9" customHeight="1">
      <c r="B2434" s="100"/>
      <c r="C2434" s="100"/>
      <c r="D2434" s="100"/>
      <c r="E2434" s="100"/>
      <c r="F2434" s="103" t="s">
        <v>563</v>
      </c>
      <c r="G2434" s="103"/>
      <c r="H2434" s="104">
        <v>7.24</v>
      </c>
    </row>
    <row r="2435" spans="2:8" ht="13.9" customHeight="1">
      <c r="B2435" s="100"/>
      <c r="C2435" s="100"/>
      <c r="D2435" s="100"/>
      <c r="E2435" s="100"/>
      <c r="F2435" s="103" t="s">
        <v>564</v>
      </c>
      <c r="G2435" s="103"/>
      <c r="H2435" s="104">
        <v>5.89</v>
      </c>
    </row>
    <row r="2436" spans="2:8" ht="13.9" customHeight="1">
      <c r="B2436" s="100"/>
      <c r="C2436" s="100"/>
      <c r="D2436" s="100"/>
      <c r="E2436" s="100"/>
      <c r="F2436" s="103" t="s">
        <v>565</v>
      </c>
      <c r="G2436" s="103"/>
      <c r="H2436" s="104">
        <v>1.35</v>
      </c>
    </row>
    <row r="2437" spans="2:8" ht="13.9" customHeight="1">
      <c r="B2437" s="100"/>
      <c r="C2437" s="100"/>
      <c r="D2437" s="100"/>
      <c r="E2437" s="100"/>
      <c r="F2437" s="103" t="s">
        <v>566</v>
      </c>
      <c r="G2437" s="103"/>
      <c r="H2437" s="104">
        <v>7.24</v>
      </c>
    </row>
    <row r="2438" spans="2:8" ht="13.9" customHeight="1">
      <c r="B2438" s="100"/>
      <c r="C2438" s="100"/>
      <c r="D2438" s="100"/>
      <c r="E2438" s="100"/>
      <c r="F2438" s="103" t="s">
        <v>567</v>
      </c>
      <c r="G2438" s="103"/>
      <c r="H2438" s="104">
        <v>1.8259000000000001</v>
      </c>
    </row>
    <row r="2439" spans="2:8" ht="13.9" customHeight="1">
      <c r="B2439" s="100"/>
      <c r="C2439" s="100"/>
      <c r="D2439" s="100"/>
      <c r="E2439" s="100"/>
      <c r="F2439" s="103" t="s">
        <v>568</v>
      </c>
      <c r="G2439" s="103"/>
      <c r="H2439" s="104">
        <v>9.07</v>
      </c>
    </row>
    <row r="2440" spans="2:8" ht="13.9" customHeight="1">
      <c r="B2440" s="100"/>
      <c r="C2440" s="100"/>
      <c r="D2440" s="100"/>
      <c r="E2440" s="100"/>
      <c r="F2440" s="103" t="s">
        <v>539</v>
      </c>
      <c r="G2440" s="103"/>
      <c r="H2440" s="104">
        <v>43.44</v>
      </c>
    </row>
    <row r="2441" spans="2:8" ht="13.9" customHeight="1">
      <c r="B2441" s="100"/>
      <c r="C2441" s="100"/>
      <c r="D2441" s="100"/>
      <c r="E2441" s="100"/>
      <c r="F2441" s="103" t="s">
        <v>569</v>
      </c>
      <c r="G2441" s="103"/>
      <c r="H2441" s="104">
        <v>54.42</v>
      </c>
    </row>
    <row r="2442" spans="2:8" ht="13.9" customHeight="1">
      <c r="B2442" s="100"/>
      <c r="C2442" s="100"/>
      <c r="D2442" s="93"/>
      <c r="E2442" s="93"/>
      <c r="F2442" s="100"/>
      <c r="G2442" s="115"/>
      <c r="H2442" s="100"/>
    </row>
    <row r="2443" spans="2:8" ht="23" customHeight="1">
      <c r="B2443" s="87" t="s">
        <v>1324</v>
      </c>
      <c r="C2443" s="87"/>
      <c r="D2443" s="87"/>
      <c r="E2443" s="87"/>
      <c r="F2443" s="87"/>
      <c r="G2443" s="87"/>
      <c r="H2443" s="87"/>
    </row>
    <row r="2444" spans="2:8" ht="13.9" customHeight="1">
      <c r="B2444" s="94" t="s">
        <v>549</v>
      </c>
      <c r="C2444" s="94"/>
      <c r="D2444" s="95" t="s">
        <v>11</v>
      </c>
      <c r="E2444" s="95" t="s">
        <v>550</v>
      </c>
      <c r="F2444" s="95" t="s">
        <v>551</v>
      </c>
      <c r="G2444" s="113" t="s">
        <v>552</v>
      </c>
      <c r="H2444" s="95" t="s">
        <v>553</v>
      </c>
    </row>
    <row r="2445" spans="2:8" ht="13.9" customHeight="1">
      <c r="B2445" s="96" t="s">
        <v>1258</v>
      </c>
      <c r="C2445" s="97" t="s">
        <v>1259</v>
      </c>
      <c r="D2445" s="96" t="s">
        <v>39</v>
      </c>
      <c r="E2445" s="96" t="s">
        <v>28</v>
      </c>
      <c r="F2445" s="98">
        <v>1</v>
      </c>
      <c r="G2445" s="114">
        <v>1.41</v>
      </c>
      <c r="H2445" s="99">
        <v>1.41</v>
      </c>
    </row>
    <row r="2446" spans="2:8" ht="13.9" customHeight="1">
      <c r="B2446" s="96" t="s">
        <v>1325</v>
      </c>
      <c r="C2446" s="97" t="s">
        <v>1326</v>
      </c>
      <c r="D2446" s="96" t="s">
        <v>39</v>
      </c>
      <c r="E2446" s="96" t="s">
        <v>28</v>
      </c>
      <c r="F2446" s="98">
        <v>1</v>
      </c>
      <c r="G2446" s="114">
        <v>1.62</v>
      </c>
      <c r="H2446" s="99">
        <v>1.62</v>
      </c>
    </row>
    <row r="2447" spans="2:8" ht="13.9" customHeight="1">
      <c r="B2447" s="96" t="s">
        <v>1262</v>
      </c>
      <c r="C2447" s="97" t="s">
        <v>1263</v>
      </c>
      <c r="D2447" s="96" t="s">
        <v>39</v>
      </c>
      <c r="E2447" s="96" t="s">
        <v>28</v>
      </c>
      <c r="F2447" s="98">
        <v>0.02</v>
      </c>
      <c r="G2447" s="114">
        <v>16.53</v>
      </c>
      <c r="H2447" s="99">
        <v>0.33</v>
      </c>
    </row>
    <row r="2448" spans="2:8" ht="15" customHeight="1">
      <c r="B2448" s="100"/>
      <c r="C2448" s="100"/>
      <c r="D2448" s="100"/>
      <c r="E2448" s="100"/>
      <c r="F2448" s="101" t="s">
        <v>556</v>
      </c>
      <c r="G2448" s="101"/>
      <c r="H2448" s="102">
        <v>3.36</v>
      </c>
    </row>
    <row r="2449" spans="2:8" ht="19.399999999999999" customHeight="1">
      <c r="B2449" s="94" t="s">
        <v>557</v>
      </c>
      <c r="C2449" s="94"/>
      <c r="D2449" s="95" t="s">
        <v>11</v>
      </c>
      <c r="E2449" s="95" t="s">
        <v>550</v>
      </c>
      <c r="F2449" s="95" t="s">
        <v>551</v>
      </c>
      <c r="G2449" s="113" t="s">
        <v>552</v>
      </c>
      <c r="H2449" s="95" t="s">
        <v>553</v>
      </c>
    </row>
    <row r="2450" spans="2:8" ht="16.399999999999999" customHeight="1">
      <c r="B2450" s="96" t="s">
        <v>1122</v>
      </c>
      <c r="C2450" s="97" t="s">
        <v>1123</v>
      </c>
      <c r="D2450" s="96" t="s">
        <v>39</v>
      </c>
      <c r="E2450" s="96" t="s">
        <v>40</v>
      </c>
      <c r="F2450" s="98">
        <v>0.13</v>
      </c>
      <c r="G2450" s="114">
        <v>11.49</v>
      </c>
      <c r="H2450" s="99">
        <v>1.49</v>
      </c>
    </row>
    <row r="2451" spans="2:8" ht="12.75" customHeight="1">
      <c r="B2451" s="96" t="s">
        <v>1120</v>
      </c>
      <c r="C2451" s="97" t="s">
        <v>1121</v>
      </c>
      <c r="D2451" s="96" t="s">
        <v>39</v>
      </c>
      <c r="E2451" s="96" t="s">
        <v>40</v>
      </c>
      <c r="F2451" s="98">
        <v>0.13</v>
      </c>
      <c r="G2451" s="114">
        <v>15.41</v>
      </c>
      <c r="H2451" s="99">
        <v>2</v>
      </c>
    </row>
    <row r="2452" spans="2:8" ht="12.75" customHeight="1">
      <c r="B2452" s="100"/>
      <c r="C2452" s="100"/>
      <c r="D2452" s="100"/>
      <c r="E2452" s="100"/>
      <c r="F2452" s="101" t="s">
        <v>562</v>
      </c>
      <c r="G2452" s="101"/>
      <c r="H2452" s="102">
        <v>3.49</v>
      </c>
    </row>
    <row r="2453" spans="2:8" ht="12.75" customHeight="1">
      <c r="B2453" s="100"/>
      <c r="C2453" s="100"/>
      <c r="D2453" s="100"/>
      <c r="E2453" s="100"/>
      <c r="F2453" s="103" t="s">
        <v>563</v>
      </c>
      <c r="G2453" s="103"/>
      <c r="H2453" s="104">
        <v>6.85</v>
      </c>
    </row>
    <row r="2454" spans="2:8" ht="12.75" customHeight="1">
      <c r="B2454" s="100"/>
      <c r="C2454" s="100"/>
      <c r="D2454" s="100"/>
      <c r="E2454" s="100"/>
      <c r="F2454" s="103" t="s">
        <v>564</v>
      </c>
      <c r="G2454" s="103"/>
      <c r="H2454" s="104">
        <v>5.5</v>
      </c>
    </row>
    <row r="2455" spans="2:8" ht="12.75" customHeight="1">
      <c r="B2455" s="100"/>
      <c r="C2455" s="100"/>
      <c r="D2455" s="100"/>
      <c r="E2455" s="100"/>
      <c r="F2455" s="103" t="s">
        <v>565</v>
      </c>
      <c r="G2455" s="103"/>
      <c r="H2455" s="104">
        <v>1.35</v>
      </c>
    </row>
    <row r="2456" spans="2:8" ht="12.75" customHeight="1">
      <c r="B2456" s="100"/>
      <c r="C2456" s="100"/>
      <c r="D2456" s="100"/>
      <c r="E2456" s="100"/>
      <c r="F2456" s="103" t="s">
        <v>566</v>
      </c>
      <c r="G2456" s="103"/>
      <c r="H2456" s="104">
        <v>6.85</v>
      </c>
    </row>
    <row r="2457" spans="2:8" ht="12.75" customHeight="1">
      <c r="B2457" s="100"/>
      <c r="C2457" s="100"/>
      <c r="D2457" s="100"/>
      <c r="E2457" s="100"/>
      <c r="F2457" s="103" t="s">
        <v>567</v>
      </c>
      <c r="G2457" s="103"/>
      <c r="H2457" s="104">
        <v>1.7276</v>
      </c>
    </row>
    <row r="2458" spans="2:8" ht="13.9" customHeight="1">
      <c r="B2458" s="100"/>
      <c r="C2458" s="100"/>
      <c r="D2458" s="100"/>
      <c r="E2458" s="100"/>
      <c r="F2458" s="103" t="s">
        <v>568</v>
      </c>
      <c r="G2458" s="103"/>
      <c r="H2458" s="104">
        <v>8.58</v>
      </c>
    </row>
    <row r="2459" spans="2:8" ht="16.399999999999999" customHeight="1">
      <c r="B2459" s="100"/>
      <c r="C2459" s="100"/>
      <c r="D2459" s="100"/>
      <c r="E2459" s="100"/>
      <c r="F2459" s="103" t="s">
        <v>539</v>
      </c>
      <c r="G2459" s="103"/>
      <c r="H2459" s="104">
        <v>68.5</v>
      </c>
    </row>
    <row r="2460" spans="2:8" ht="12.75" customHeight="1">
      <c r="B2460" s="100"/>
      <c r="C2460" s="100"/>
      <c r="D2460" s="100"/>
      <c r="E2460" s="100"/>
      <c r="F2460" s="103" t="s">
        <v>569</v>
      </c>
      <c r="G2460" s="103"/>
      <c r="H2460" s="104">
        <v>85.8</v>
      </c>
    </row>
    <row r="2461" spans="2:8" ht="12.75" customHeight="1">
      <c r="B2461" s="100"/>
      <c r="C2461" s="100"/>
      <c r="D2461" s="93"/>
      <c r="E2461" s="93"/>
      <c r="F2461" s="100"/>
      <c r="G2461" s="115"/>
      <c r="H2461" s="100"/>
    </row>
    <row r="2462" spans="2:8" ht="25.5" customHeight="1">
      <c r="B2462" s="87" t="s">
        <v>1327</v>
      </c>
      <c r="C2462" s="87"/>
      <c r="D2462" s="87"/>
      <c r="E2462" s="87"/>
      <c r="F2462" s="87"/>
      <c r="G2462" s="87"/>
      <c r="H2462" s="87"/>
    </row>
    <row r="2463" spans="2:8" ht="16.399999999999999" customHeight="1">
      <c r="B2463" s="94" t="s">
        <v>549</v>
      </c>
      <c r="C2463" s="94"/>
      <c r="D2463" s="95" t="s">
        <v>11</v>
      </c>
      <c r="E2463" s="95" t="s">
        <v>550</v>
      </c>
      <c r="F2463" s="95" t="s">
        <v>551</v>
      </c>
      <c r="G2463" s="113" t="s">
        <v>552</v>
      </c>
      <c r="H2463" s="95" t="s">
        <v>553</v>
      </c>
    </row>
    <row r="2464" spans="2:8" ht="13.9" customHeight="1">
      <c r="B2464" s="96" t="s">
        <v>1274</v>
      </c>
      <c r="C2464" s="97" t="s">
        <v>1275</v>
      </c>
      <c r="D2464" s="96" t="s">
        <v>39</v>
      </c>
      <c r="E2464" s="96" t="s">
        <v>28</v>
      </c>
      <c r="F2464" s="98">
        <v>1</v>
      </c>
      <c r="G2464" s="114">
        <v>1.99</v>
      </c>
      <c r="H2464" s="99">
        <v>1.99</v>
      </c>
    </row>
    <row r="2465" spans="2:8" ht="13.9" customHeight="1">
      <c r="B2465" s="96" t="s">
        <v>1328</v>
      </c>
      <c r="C2465" s="97" t="s">
        <v>1329</v>
      </c>
      <c r="D2465" s="96" t="s">
        <v>39</v>
      </c>
      <c r="E2465" s="96" t="s">
        <v>28</v>
      </c>
      <c r="F2465" s="98">
        <v>1</v>
      </c>
      <c r="G2465" s="114">
        <v>4.21</v>
      </c>
      <c r="H2465" s="99">
        <v>4.21</v>
      </c>
    </row>
    <row r="2466" spans="2:8" ht="13.9" customHeight="1">
      <c r="B2466" s="96" t="s">
        <v>1262</v>
      </c>
      <c r="C2466" s="97" t="s">
        <v>1263</v>
      </c>
      <c r="D2466" s="96" t="s">
        <v>39</v>
      </c>
      <c r="E2466" s="96" t="s">
        <v>28</v>
      </c>
      <c r="F2466" s="98">
        <v>0.03</v>
      </c>
      <c r="G2466" s="114">
        <v>16.53</v>
      </c>
      <c r="H2466" s="99">
        <v>0.5</v>
      </c>
    </row>
    <row r="2467" spans="2:8" ht="13.9" customHeight="1">
      <c r="B2467" s="100"/>
      <c r="C2467" s="100"/>
      <c r="D2467" s="100"/>
      <c r="E2467" s="100"/>
      <c r="F2467" s="101" t="s">
        <v>556</v>
      </c>
      <c r="G2467" s="101"/>
      <c r="H2467" s="102">
        <v>6.7</v>
      </c>
    </row>
    <row r="2468" spans="2:8" ht="13.9" customHeight="1">
      <c r="B2468" s="94" t="s">
        <v>557</v>
      </c>
      <c r="C2468" s="94"/>
      <c r="D2468" s="95" t="s">
        <v>11</v>
      </c>
      <c r="E2468" s="95" t="s">
        <v>550</v>
      </c>
      <c r="F2468" s="95" t="s">
        <v>551</v>
      </c>
      <c r="G2468" s="113" t="s">
        <v>552</v>
      </c>
      <c r="H2468" s="95" t="s">
        <v>553</v>
      </c>
    </row>
    <row r="2469" spans="2:8" ht="13.9" customHeight="1">
      <c r="B2469" s="96" t="s">
        <v>1122</v>
      </c>
      <c r="C2469" s="97" t="s">
        <v>1123</v>
      </c>
      <c r="D2469" s="96" t="s">
        <v>39</v>
      </c>
      <c r="E2469" s="96" t="s">
        <v>40</v>
      </c>
      <c r="F2469" s="98">
        <v>0.19</v>
      </c>
      <c r="G2469" s="114">
        <v>11.49</v>
      </c>
      <c r="H2469" s="99">
        <v>2.1800000000000002</v>
      </c>
    </row>
    <row r="2470" spans="2:8" ht="13.9" customHeight="1">
      <c r="B2470" s="96" t="s">
        <v>1120</v>
      </c>
      <c r="C2470" s="97" t="s">
        <v>1121</v>
      </c>
      <c r="D2470" s="96" t="s">
        <v>39</v>
      </c>
      <c r="E2470" s="96" t="s">
        <v>40</v>
      </c>
      <c r="F2470" s="98">
        <v>0.19</v>
      </c>
      <c r="G2470" s="114">
        <v>15.41</v>
      </c>
      <c r="H2470" s="99">
        <v>2.93</v>
      </c>
    </row>
    <row r="2471" spans="2:8" ht="13.9" customHeight="1">
      <c r="B2471" s="100"/>
      <c r="C2471" s="100"/>
      <c r="D2471" s="100"/>
      <c r="E2471" s="100"/>
      <c r="F2471" s="101" t="s">
        <v>562</v>
      </c>
      <c r="G2471" s="101"/>
      <c r="H2471" s="102">
        <v>5.1100000000000003</v>
      </c>
    </row>
    <row r="2472" spans="2:8" ht="13.9" customHeight="1">
      <c r="B2472" s="100"/>
      <c r="C2472" s="100"/>
      <c r="D2472" s="100"/>
      <c r="E2472" s="100"/>
      <c r="F2472" s="103" t="s">
        <v>563</v>
      </c>
      <c r="G2472" s="103"/>
      <c r="H2472" s="104">
        <v>11.79</v>
      </c>
    </row>
    <row r="2473" spans="2:8" ht="13.9" customHeight="1">
      <c r="B2473" s="100"/>
      <c r="C2473" s="100"/>
      <c r="D2473" s="100"/>
      <c r="E2473" s="100"/>
      <c r="F2473" s="103" t="s">
        <v>564</v>
      </c>
      <c r="G2473" s="103"/>
      <c r="H2473" s="104">
        <v>9.82</v>
      </c>
    </row>
    <row r="2474" spans="2:8" ht="19.399999999999999" customHeight="1">
      <c r="B2474" s="100"/>
      <c r="C2474" s="100"/>
      <c r="D2474" s="100"/>
      <c r="E2474" s="100"/>
      <c r="F2474" s="103" t="s">
        <v>565</v>
      </c>
      <c r="G2474" s="103"/>
      <c r="H2474" s="104">
        <v>1.97</v>
      </c>
    </row>
    <row r="2475" spans="2:8" ht="16.399999999999999" customHeight="1">
      <c r="B2475" s="100"/>
      <c r="C2475" s="100"/>
      <c r="D2475" s="100"/>
      <c r="E2475" s="100"/>
      <c r="F2475" s="103" t="s">
        <v>566</v>
      </c>
      <c r="G2475" s="103"/>
      <c r="H2475" s="104">
        <v>11.79</v>
      </c>
    </row>
    <row r="2476" spans="2:8" ht="12.75" customHeight="1">
      <c r="B2476" s="100"/>
      <c r="C2476" s="100"/>
      <c r="D2476" s="100"/>
      <c r="E2476" s="100"/>
      <c r="F2476" s="103" t="s">
        <v>567</v>
      </c>
      <c r="G2476" s="103"/>
      <c r="H2476" s="104">
        <v>2.9733999999999998</v>
      </c>
    </row>
    <row r="2477" spans="2:8" ht="12.75" customHeight="1">
      <c r="B2477" s="100"/>
      <c r="C2477" s="100"/>
      <c r="D2477" s="100"/>
      <c r="E2477" s="100"/>
      <c r="F2477" s="103" t="s">
        <v>568</v>
      </c>
      <c r="G2477" s="103"/>
      <c r="H2477" s="104">
        <v>14.76</v>
      </c>
    </row>
    <row r="2478" spans="2:8" ht="12.75" customHeight="1">
      <c r="B2478" s="100"/>
      <c r="C2478" s="100"/>
      <c r="D2478" s="100"/>
      <c r="E2478" s="100"/>
      <c r="F2478" s="103" t="s">
        <v>539</v>
      </c>
      <c r="G2478" s="103"/>
      <c r="H2478" s="104">
        <v>23.58</v>
      </c>
    </row>
    <row r="2479" spans="2:8" ht="13.9" customHeight="1">
      <c r="B2479" s="100"/>
      <c r="C2479" s="100"/>
      <c r="D2479" s="100"/>
      <c r="E2479" s="100"/>
      <c r="F2479" s="103" t="s">
        <v>569</v>
      </c>
      <c r="G2479" s="103"/>
      <c r="H2479" s="104">
        <v>29.52</v>
      </c>
    </row>
    <row r="2480" spans="2:8" ht="16.399999999999999" customHeight="1">
      <c r="B2480" s="100"/>
      <c r="C2480" s="100"/>
      <c r="D2480" s="93"/>
      <c r="E2480" s="93"/>
      <c r="F2480" s="100"/>
      <c r="G2480" s="115"/>
      <c r="H2480" s="100"/>
    </row>
    <row r="2481" spans="2:8" ht="21.5" customHeight="1">
      <c r="B2481" s="87" t="s">
        <v>1330</v>
      </c>
      <c r="C2481" s="87"/>
      <c r="D2481" s="87"/>
      <c r="E2481" s="87"/>
      <c r="F2481" s="87"/>
      <c r="G2481" s="87"/>
      <c r="H2481" s="87"/>
    </row>
    <row r="2482" spans="2:8" ht="12.75" customHeight="1">
      <c r="B2482" s="94" t="s">
        <v>549</v>
      </c>
      <c r="C2482" s="94"/>
      <c r="D2482" s="95" t="s">
        <v>11</v>
      </c>
      <c r="E2482" s="95" t="s">
        <v>550</v>
      </c>
      <c r="F2482" s="95" t="s">
        <v>551</v>
      </c>
      <c r="G2482" s="113" t="s">
        <v>552</v>
      </c>
      <c r="H2482" s="95" t="s">
        <v>553</v>
      </c>
    </row>
    <row r="2483" spans="2:8" ht="13.9" customHeight="1">
      <c r="B2483" s="96" t="s">
        <v>1314</v>
      </c>
      <c r="C2483" s="97" t="s">
        <v>1315</v>
      </c>
      <c r="D2483" s="96" t="s">
        <v>39</v>
      </c>
      <c r="E2483" s="96" t="s">
        <v>28</v>
      </c>
      <c r="F2483" s="98">
        <v>1</v>
      </c>
      <c r="G2483" s="114">
        <v>2.5</v>
      </c>
      <c r="H2483" s="99">
        <v>2.5</v>
      </c>
    </row>
    <row r="2484" spans="2:8" ht="13.9" customHeight="1">
      <c r="B2484" s="96" t="s">
        <v>1331</v>
      </c>
      <c r="C2484" s="97" t="s">
        <v>1332</v>
      </c>
      <c r="D2484" s="96" t="s">
        <v>39</v>
      </c>
      <c r="E2484" s="96" t="s">
        <v>28</v>
      </c>
      <c r="F2484" s="98">
        <v>1</v>
      </c>
      <c r="G2484" s="114">
        <v>5.35</v>
      </c>
      <c r="H2484" s="99">
        <v>5.35</v>
      </c>
    </row>
    <row r="2485" spans="2:8" ht="13.9" customHeight="1">
      <c r="B2485" s="96" t="s">
        <v>1262</v>
      </c>
      <c r="C2485" s="97" t="s">
        <v>1263</v>
      </c>
      <c r="D2485" s="96" t="s">
        <v>39</v>
      </c>
      <c r="E2485" s="96" t="s">
        <v>28</v>
      </c>
      <c r="F2485" s="98">
        <v>4.5999999999999999E-2</v>
      </c>
      <c r="G2485" s="114">
        <v>16.53</v>
      </c>
      <c r="H2485" s="99">
        <v>0.76</v>
      </c>
    </row>
    <row r="2486" spans="2:8" ht="13.9" customHeight="1">
      <c r="B2486" s="100"/>
      <c r="C2486" s="100"/>
      <c r="D2486" s="100"/>
      <c r="E2486" s="100"/>
      <c r="F2486" s="101" t="s">
        <v>556</v>
      </c>
      <c r="G2486" s="101"/>
      <c r="H2486" s="102">
        <v>8.61</v>
      </c>
    </row>
    <row r="2487" spans="2:8" ht="13.9" customHeight="1">
      <c r="B2487" s="94" t="s">
        <v>557</v>
      </c>
      <c r="C2487" s="94"/>
      <c r="D2487" s="95" t="s">
        <v>11</v>
      </c>
      <c r="E2487" s="95" t="s">
        <v>550</v>
      </c>
      <c r="F2487" s="95" t="s">
        <v>551</v>
      </c>
      <c r="G2487" s="113" t="s">
        <v>552</v>
      </c>
      <c r="H2487" s="95" t="s">
        <v>553</v>
      </c>
    </row>
    <row r="2488" spans="2:8" ht="13.9" customHeight="1">
      <c r="B2488" s="96" t="s">
        <v>1122</v>
      </c>
      <c r="C2488" s="97" t="s">
        <v>1123</v>
      </c>
      <c r="D2488" s="96" t="s">
        <v>39</v>
      </c>
      <c r="E2488" s="96" t="s">
        <v>40</v>
      </c>
      <c r="F2488" s="98">
        <v>0.25</v>
      </c>
      <c r="G2488" s="114">
        <v>11.49</v>
      </c>
      <c r="H2488" s="99">
        <v>2.87</v>
      </c>
    </row>
    <row r="2489" spans="2:8" ht="13.9" customHeight="1">
      <c r="B2489" s="96" t="s">
        <v>1120</v>
      </c>
      <c r="C2489" s="97" t="s">
        <v>1121</v>
      </c>
      <c r="D2489" s="96" t="s">
        <v>39</v>
      </c>
      <c r="E2489" s="96" t="s">
        <v>40</v>
      </c>
      <c r="F2489" s="98">
        <v>0.25</v>
      </c>
      <c r="G2489" s="114">
        <v>15.41</v>
      </c>
      <c r="H2489" s="99">
        <v>3.85</v>
      </c>
    </row>
    <row r="2490" spans="2:8" ht="13.9" customHeight="1">
      <c r="B2490" s="100"/>
      <c r="C2490" s="100"/>
      <c r="D2490" s="100"/>
      <c r="E2490" s="100"/>
      <c r="F2490" s="101" t="s">
        <v>562</v>
      </c>
      <c r="G2490" s="101"/>
      <c r="H2490" s="102">
        <v>6.72</v>
      </c>
    </row>
    <row r="2491" spans="2:8" ht="13.9" customHeight="1">
      <c r="B2491" s="100"/>
      <c r="C2491" s="100"/>
      <c r="D2491" s="100"/>
      <c r="E2491" s="100"/>
      <c r="F2491" s="103" t="s">
        <v>563</v>
      </c>
      <c r="G2491" s="103"/>
      <c r="H2491" s="104">
        <v>15.33</v>
      </c>
    </row>
    <row r="2492" spans="2:8" ht="13.9" customHeight="1">
      <c r="B2492" s="100"/>
      <c r="C2492" s="100"/>
      <c r="D2492" s="100"/>
      <c r="E2492" s="100"/>
      <c r="F2492" s="103" t="s">
        <v>564</v>
      </c>
      <c r="G2492" s="103"/>
      <c r="H2492" s="104">
        <v>12.72</v>
      </c>
    </row>
    <row r="2493" spans="2:8" ht="19.399999999999999" customHeight="1">
      <c r="B2493" s="100"/>
      <c r="C2493" s="100"/>
      <c r="D2493" s="100"/>
      <c r="E2493" s="100"/>
      <c r="F2493" s="103" t="s">
        <v>565</v>
      </c>
      <c r="G2493" s="103"/>
      <c r="H2493" s="104">
        <v>2.61</v>
      </c>
    </row>
    <row r="2494" spans="2:8" ht="14.9" customHeight="1">
      <c r="B2494" s="100"/>
      <c r="C2494" s="100"/>
      <c r="D2494" s="100"/>
      <c r="E2494" s="100"/>
      <c r="F2494" s="103" t="s">
        <v>566</v>
      </c>
      <c r="G2494" s="103"/>
      <c r="H2494" s="104">
        <v>15.33</v>
      </c>
    </row>
    <row r="2495" spans="2:8" ht="13.9" customHeight="1">
      <c r="B2495" s="100"/>
      <c r="C2495" s="100"/>
      <c r="D2495" s="100"/>
      <c r="E2495" s="100"/>
      <c r="F2495" s="103" t="s">
        <v>567</v>
      </c>
      <c r="G2495" s="103"/>
      <c r="H2495" s="104">
        <v>3.8662000000000001</v>
      </c>
    </row>
    <row r="2496" spans="2:8" ht="13.9" customHeight="1">
      <c r="B2496" s="100"/>
      <c r="C2496" s="100"/>
      <c r="D2496" s="100"/>
      <c r="E2496" s="100"/>
      <c r="F2496" s="103" t="s">
        <v>568</v>
      </c>
      <c r="G2496" s="103"/>
      <c r="H2496" s="104">
        <v>19.2</v>
      </c>
    </row>
    <row r="2497" spans="2:8" ht="13.9" customHeight="1">
      <c r="B2497" s="100"/>
      <c r="C2497" s="100"/>
      <c r="D2497" s="100"/>
      <c r="E2497" s="100"/>
      <c r="F2497" s="103" t="s">
        <v>539</v>
      </c>
      <c r="G2497" s="103"/>
      <c r="H2497" s="104">
        <v>15.33</v>
      </c>
    </row>
    <row r="2498" spans="2:8" ht="14.9" customHeight="1">
      <c r="B2498" s="100"/>
      <c r="C2498" s="100"/>
      <c r="D2498" s="100"/>
      <c r="E2498" s="100"/>
      <c r="F2498" s="103" t="s">
        <v>569</v>
      </c>
      <c r="G2498" s="103"/>
      <c r="H2498" s="104">
        <v>19.2</v>
      </c>
    </row>
    <row r="2499" spans="2:8" ht="13.9" customHeight="1">
      <c r="B2499" s="100"/>
      <c r="C2499" s="100"/>
      <c r="D2499" s="93"/>
      <c r="E2499" s="93"/>
      <c r="F2499" s="100"/>
      <c r="G2499" s="115"/>
      <c r="H2499" s="100"/>
    </row>
    <row r="2500" spans="2:8" ht="23" customHeight="1">
      <c r="B2500" s="87" t="s">
        <v>1333</v>
      </c>
      <c r="C2500" s="87"/>
      <c r="D2500" s="87"/>
      <c r="E2500" s="87"/>
      <c r="F2500" s="87"/>
      <c r="G2500" s="87"/>
      <c r="H2500" s="87"/>
    </row>
    <row r="2501" spans="2:8" ht="20.149999999999999" customHeight="1">
      <c r="B2501" s="94" t="s">
        <v>549</v>
      </c>
      <c r="C2501" s="94"/>
      <c r="D2501" s="95" t="s">
        <v>11</v>
      </c>
      <c r="E2501" s="95" t="s">
        <v>550</v>
      </c>
      <c r="F2501" s="95" t="s">
        <v>551</v>
      </c>
      <c r="G2501" s="113" t="s">
        <v>552</v>
      </c>
      <c r="H2501" s="95" t="s">
        <v>553</v>
      </c>
    </row>
    <row r="2502" spans="2:8" ht="14.15" customHeight="1">
      <c r="B2502" s="96" t="s">
        <v>1314</v>
      </c>
      <c r="C2502" s="97" t="s">
        <v>1315</v>
      </c>
      <c r="D2502" s="96" t="s">
        <v>39</v>
      </c>
      <c r="E2502" s="96" t="s">
        <v>28</v>
      </c>
      <c r="F2502" s="98">
        <v>1</v>
      </c>
      <c r="G2502" s="114">
        <v>2.5</v>
      </c>
      <c r="H2502" s="99">
        <v>2.5</v>
      </c>
    </row>
    <row r="2503" spans="2:8">
      <c r="B2503" s="96" t="s">
        <v>1334</v>
      </c>
      <c r="C2503" s="97" t="s">
        <v>1335</v>
      </c>
      <c r="D2503" s="96" t="s">
        <v>39</v>
      </c>
      <c r="E2503" s="96" t="s">
        <v>28</v>
      </c>
      <c r="F2503" s="98">
        <v>1</v>
      </c>
      <c r="G2503" s="114">
        <v>4.08</v>
      </c>
      <c r="H2503" s="99">
        <v>4.08</v>
      </c>
    </row>
    <row r="2504" spans="2:8" ht="21">
      <c r="B2504" s="96" t="s">
        <v>1262</v>
      </c>
      <c r="C2504" s="97" t="s">
        <v>1263</v>
      </c>
      <c r="D2504" s="96" t="s">
        <v>39</v>
      </c>
      <c r="E2504" s="96" t="s">
        <v>28</v>
      </c>
      <c r="F2504" s="98">
        <v>4.5999999999999999E-2</v>
      </c>
      <c r="G2504" s="114">
        <v>16.53</v>
      </c>
      <c r="H2504" s="99">
        <v>0.76</v>
      </c>
    </row>
    <row r="2505" spans="2:8" ht="15" customHeight="1">
      <c r="B2505" s="100"/>
      <c r="C2505" s="100"/>
      <c r="D2505" s="100"/>
      <c r="E2505" s="100"/>
      <c r="F2505" s="101" t="s">
        <v>556</v>
      </c>
      <c r="G2505" s="101"/>
      <c r="H2505" s="102">
        <v>7.34</v>
      </c>
    </row>
    <row r="2506" spans="2:8" ht="13.9" customHeight="1">
      <c r="B2506" s="94" t="s">
        <v>557</v>
      </c>
      <c r="C2506" s="94"/>
      <c r="D2506" s="95" t="s">
        <v>11</v>
      </c>
      <c r="E2506" s="95" t="s">
        <v>550</v>
      </c>
      <c r="F2506" s="95" t="s">
        <v>551</v>
      </c>
      <c r="G2506" s="113" t="s">
        <v>552</v>
      </c>
      <c r="H2506" s="95" t="s">
        <v>553</v>
      </c>
    </row>
    <row r="2507" spans="2:8" ht="14.15" customHeight="1">
      <c r="B2507" s="96" t="s">
        <v>1122</v>
      </c>
      <c r="C2507" s="97" t="s">
        <v>1123</v>
      </c>
      <c r="D2507" s="96" t="s">
        <v>39</v>
      </c>
      <c r="E2507" s="96" t="s">
        <v>40</v>
      </c>
      <c r="F2507" s="98">
        <v>0.17</v>
      </c>
      <c r="G2507" s="114">
        <v>11.49</v>
      </c>
      <c r="H2507" s="99">
        <v>1.95</v>
      </c>
    </row>
    <row r="2508" spans="2:8">
      <c r="B2508" s="96" t="s">
        <v>1120</v>
      </c>
      <c r="C2508" s="97" t="s">
        <v>1121</v>
      </c>
      <c r="D2508" s="96" t="s">
        <v>39</v>
      </c>
      <c r="E2508" s="96" t="s">
        <v>40</v>
      </c>
      <c r="F2508" s="98">
        <v>0.17</v>
      </c>
      <c r="G2508" s="114">
        <v>15.41</v>
      </c>
      <c r="H2508" s="99">
        <v>2.62</v>
      </c>
    </row>
    <row r="2509" spans="2:8" ht="15" customHeight="1">
      <c r="B2509" s="100"/>
      <c r="C2509" s="100"/>
      <c r="D2509" s="100"/>
      <c r="E2509" s="100"/>
      <c r="F2509" s="101" t="s">
        <v>562</v>
      </c>
      <c r="G2509" s="101"/>
      <c r="H2509" s="102">
        <v>4.57</v>
      </c>
    </row>
    <row r="2510" spans="2:8" ht="13.9" customHeight="1">
      <c r="B2510" s="100"/>
      <c r="C2510" s="100"/>
      <c r="D2510" s="100"/>
      <c r="E2510" s="100"/>
      <c r="F2510" s="103" t="s">
        <v>563</v>
      </c>
      <c r="G2510" s="103"/>
      <c r="H2510" s="104">
        <v>11.9</v>
      </c>
    </row>
    <row r="2511" spans="2:8" ht="13.9" customHeight="1">
      <c r="B2511" s="100"/>
      <c r="C2511" s="100"/>
      <c r="D2511" s="100"/>
      <c r="E2511" s="100"/>
      <c r="F2511" s="103" t="s">
        <v>564</v>
      </c>
      <c r="G2511" s="103"/>
      <c r="H2511" s="104">
        <v>10.130000000000001</v>
      </c>
    </row>
    <row r="2512" spans="2:8" ht="13.9" customHeight="1">
      <c r="B2512" s="100"/>
      <c r="C2512" s="100"/>
      <c r="D2512" s="100"/>
      <c r="E2512" s="100"/>
      <c r="F2512" s="103" t="s">
        <v>565</v>
      </c>
      <c r="G2512" s="103"/>
      <c r="H2512" s="104">
        <v>1.77</v>
      </c>
    </row>
    <row r="2513" spans="2:8" ht="13.9" customHeight="1">
      <c r="B2513" s="100"/>
      <c r="C2513" s="100"/>
      <c r="D2513" s="100"/>
      <c r="E2513" s="100"/>
      <c r="F2513" s="103" t="s">
        <v>566</v>
      </c>
      <c r="G2513" s="103"/>
      <c r="H2513" s="104">
        <v>11.9</v>
      </c>
    </row>
    <row r="2514" spans="2:8" ht="13.9" customHeight="1">
      <c r="B2514" s="100"/>
      <c r="C2514" s="100"/>
      <c r="D2514" s="100"/>
      <c r="E2514" s="100"/>
      <c r="F2514" s="103" t="s">
        <v>567</v>
      </c>
      <c r="G2514" s="103"/>
      <c r="H2514" s="104">
        <v>3.0011999999999999</v>
      </c>
    </row>
    <row r="2515" spans="2:8" ht="13.9" customHeight="1">
      <c r="B2515" s="100"/>
      <c r="C2515" s="100"/>
      <c r="D2515" s="100"/>
      <c r="E2515" s="100"/>
      <c r="F2515" s="103" t="s">
        <v>568</v>
      </c>
      <c r="G2515" s="103"/>
      <c r="H2515" s="104">
        <v>14.9</v>
      </c>
    </row>
    <row r="2516" spans="2:8" ht="13.9" customHeight="1">
      <c r="B2516" s="100"/>
      <c r="C2516" s="100"/>
      <c r="D2516" s="100"/>
      <c r="E2516" s="100"/>
      <c r="F2516" s="103" t="s">
        <v>539</v>
      </c>
      <c r="G2516" s="103"/>
      <c r="H2516" s="104">
        <v>83.3</v>
      </c>
    </row>
    <row r="2517" spans="2:8" ht="13.9" customHeight="1">
      <c r="B2517" s="100"/>
      <c r="C2517" s="100"/>
      <c r="D2517" s="100"/>
      <c r="E2517" s="100"/>
      <c r="F2517" s="103" t="s">
        <v>569</v>
      </c>
      <c r="G2517" s="103"/>
      <c r="H2517" s="104">
        <v>104.3</v>
      </c>
    </row>
    <row r="2518" spans="2:8" ht="13.9" customHeight="1">
      <c r="B2518" s="100"/>
      <c r="C2518" s="100"/>
      <c r="D2518" s="93"/>
      <c r="E2518" s="93"/>
      <c r="F2518" s="100"/>
      <c r="G2518" s="115"/>
      <c r="H2518" s="100"/>
    </row>
    <row r="2519" spans="2:8" ht="24" customHeight="1">
      <c r="B2519" s="87" t="s">
        <v>1336</v>
      </c>
      <c r="C2519" s="87"/>
      <c r="D2519" s="87"/>
      <c r="E2519" s="87"/>
      <c r="F2519" s="87"/>
      <c r="G2519" s="87"/>
      <c r="H2519" s="87"/>
    </row>
    <row r="2520" spans="2:8" ht="12.75" customHeight="1">
      <c r="B2520" s="94" t="s">
        <v>549</v>
      </c>
      <c r="C2520" s="94"/>
      <c r="D2520" s="95" t="s">
        <v>11</v>
      </c>
      <c r="E2520" s="95" t="s">
        <v>550</v>
      </c>
      <c r="F2520" s="95" t="s">
        <v>551</v>
      </c>
      <c r="G2520" s="113" t="s">
        <v>552</v>
      </c>
      <c r="H2520" s="95" t="s">
        <v>553</v>
      </c>
    </row>
    <row r="2521" spans="2:8" ht="14.9" customHeight="1">
      <c r="B2521" s="96" t="s">
        <v>1258</v>
      </c>
      <c r="C2521" s="97" t="s">
        <v>1259</v>
      </c>
      <c r="D2521" s="96" t="s">
        <v>39</v>
      </c>
      <c r="E2521" s="96" t="s">
        <v>28</v>
      </c>
      <c r="F2521" s="98">
        <v>1</v>
      </c>
      <c r="G2521" s="114">
        <v>1.41</v>
      </c>
      <c r="H2521" s="99">
        <v>1.41</v>
      </c>
    </row>
    <row r="2522" spans="2:8">
      <c r="B2522" s="96" t="s">
        <v>1337</v>
      </c>
      <c r="C2522" s="97" t="s">
        <v>1338</v>
      </c>
      <c r="D2522" s="96" t="s">
        <v>39</v>
      </c>
      <c r="E2522" s="96" t="s">
        <v>28</v>
      </c>
      <c r="F2522" s="98">
        <v>1</v>
      </c>
      <c r="G2522" s="114">
        <v>1.86</v>
      </c>
      <c r="H2522" s="99">
        <v>1.86</v>
      </c>
    </row>
    <row r="2523" spans="2:8" ht="13.9" customHeight="1">
      <c r="B2523" s="96" t="s">
        <v>1262</v>
      </c>
      <c r="C2523" s="97" t="s">
        <v>1263</v>
      </c>
      <c r="D2523" s="96" t="s">
        <v>39</v>
      </c>
      <c r="E2523" s="96" t="s">
        <v>28</v>
      </c>
      <c r="F2523" s="98">
        <v>0.02</v>
      </c>
      <c r="G2523" s="114">
        <v>16.53</v>
      </c>
      <c r="H2523" s="99">
        <v>0.33</v>
      </c>
    </row>
    <row r="2524" spans="2:8" ht="13.9" customHeight="1">
      <c r="B2524" s="100"/>
      <c r="C2524" s="100"/>
      <c r="D2524" s="100"/>
      <c r="E2524" s="100"/>
      <c r="F2524" s="101" t="s">
        <v>556</v>
      </c>
      <c r="G2524" s="101"/>
      <c r="H2524" s="102">
        <v>3.6</v>
      </c>
    </row>
    <row r="2525" spans="2:8" ht="13.9" customHeight="1">
      <c r="B2525" s="94" t="s">
        <v>557</v>
      </c>
      <c r="C2525" s="94"/>
      <c r="D2525" s="95" t="s">
        <v>11</v>
      </c>
      <c r="E2525" s="95" t="s">
        <v>550</v>
      </c>
      <c r="F2525" s="95" t="s">
        <v>551</v>
      </c>
      <c r="G2525" s="113" t="s">
        <v>552</v>
      </c>
      <c r="H2525" s="95" t="s">
        <v>553</v>
      </c>
    </row>
    <row r="2526" spans="2:8" ht="13.9" customHeight="1">
      <c r="B2526" s="96" t="s">
        <v>1122</v>
      </c>
      <c r="C2526" s="97" t="s">
        <v>1123</v>
      </c>
      <c r="D2526" s="96" t="s">
        <v>39</v>
      </c>
      <c r="E2526" s="96" t="s">
        <v>40</v>
      </c>
      <c r="F2526" s="98">
        <v>0.08</v>
      </c>
      <c r="G2526" s="114">
        <v>11.49</v>
      </c>
      <c r="H2526" s="99">
        <v>0.92</v>
      </c>
    </row>
    <row r="2527" spans="2:8" ht="13.9" customHeight="1">
      <c r="B2527" s="96" t="s">
        <v>1120</v>
      </c>
      <c r="C2527" s="97" t="s">
        <v>1121</v>
      </c>
      <c r="D2527" s="96" t="s">
        <v>39</v>
      </c>
      <c r="E2527" s="96" t="s">
        <v>40</v>
      </c>
      <c r="F2527" s="98">
        <v>0.08</v>
      </c>
      <c r="G2527" s="114">
        <v>15.41</v>
      </c>
      <c r="H2527" s="99">
        <v>1.23</v>
      </c>
    </row>
    <row r="2528" spans="2:8" ht="13.9" customHeight="1">
      <c r="B2528" s="100"/>
      <c r="C2528" s="100"/>
      <c r="D2528" s="100"/>
      <c r="E2528" s="100"/>
      <c r="F2528" s="101" t="s">
        <v>562</v>
      </c>
      <c r="G2528" s="101"/>
      <c r="H2528" s="102">
        <v>2.15</v>
      </c>
    </row>
    <row r="2529" spans="2:8" ht="13.9" customHeight="1">
      <c r="B2529" s="100"/>
      <c r="C2529" s="100"/>
      <c r="D2529" s="100"/>
      <c r="E2529" s="100"/>
      <c r="F2529" s="103" t="s">
        <v>563</v>
      </c>
      <c r="G2529" s="103"/>
      <c r="H2529" s="104">
        <v>5.74</v>
      </c>
    </row>
    <row r="2530" spans="2:8" ht="13.9" customHeight="1">
      <c r="B2530" s="100"/>
      <c r="C2530" s="100"/>
      <c r="D2530" s="100"/>
      <c r="E2530" s="100"/>
      <c r="F2530" s="103" t="s">
        <v>564</v>
      </c>
      <c r="G2530" s="103"/>
      <c r="H2530" s="104">
        <v>4.91</v>
      </c>
    </row>
    <row r="2531" spans="2:8" ht="13.9" customHeight="1">
      <c r="B2531" s="100"/>
      <c r="C2531" s="100"/>
      <c r="D2531" s="100"/>
      <c r="E2531" s="100"/>
      <c r="F2531" s="103" t="s">
        <v>565</v>
      </c>
      <c r="G2531" s="103"/>
      <c r="H2531" s="104">
        <v>0.83</v>
      </c>
    </row>
    <row r="2532" spans="2:8" ht="12.75" customHeight="1">
      <c r="B2532" s="100"/>
      <c r="C2532" s="100"/>
      <c r="D2532" s="100"/>
      <c r="E2532" s="100"/>
      <c r="F2532" s="103" t="s">
        <v>566</v>
      </c>
      <c r="G2532" s="103"/>
      <c r="H2532" s="104">
        <v>5.74</v>
      </c>
    </row>
    <row r="2533" spans="2:8" ht="14.9" customHeight="1">
      <c r="B2533" s="100"/>
      <c r="C2533" s="100"/>
      <c r="D2533" s="100"/>
      <c r="E2533" s="100"/>
      <c r="F2533" s="103" t="s">
        <v>567</v>
      </c>
      <c r="G2533" s="103"/>
      <c r="H2533" s="104">
        <v>1.4476</v>
      </c>
    </row>
    <row r="2534" spans="2:8" ht="13.9" customHeight="1">
      <c r="B2534" s="100"/>
      <c r="C2534" s="100"/>
      <c r="D2534" s="100"/>
      <c r="E2534" s="100"/>
      <c r="F2534" s="103" t="s">
        <v>568</v>
      </c>
      <c r="G2534" s="103"/>
      <c r="H2534" s="104">
        <v>7.19</v>
      </c>
    </row>
    <row r="2535" spans="2:8" ht="13.9" customHeight="1">
      <c r="B2535" s="100"/>
      <c r="C2535" s="100"/>
      <c r="D2535" s="100"/>
      <c r="E2535" s="100"/>
      <c r="F2535" s="103" t="s">
        <v>539</v>
      </c>
      <c r="G2535" s="103"/>
      <c r="H2535" s="104">
        <v>11.48</v>
      </c>
    </row>
    <row r="2536" spans="2:8" ht="13.9" customHeight="1">
      <c r="B2536" s="100"/>
      <c r="C2536" s="100"/>
      <c r="D2536" s="100"/>
      <c r="E2536" s="100"/>
      <c r="F2536" s="103" t="s">
        <v>569</v>
      </c>
      <c r="G2536" s="103"/>
      <c r="H2536" s="104">
        <v>14.38</v>
      </c>
    </row>
    <row r="2537" spans="2:8" ht="13.9" customHeight="1">
      <c r="B2537" s="100"/>
      <c r="C2537" s="100"/>
      <c r="D2537" s="93"/>
      <c r="E2537" s="93"/>
      <c r="F2537" s="100"/>
      <c r="G2537" s="115"/>
      <c r="H2537" s="100"/>
    </row>
    <row r="2538" spans="2:8" ht="30" customHeight="1">
      <c r="B2538" s="87" t="s">
        <v>1339</v>
      </c>
      <c r="C2538" s="87"/>
      <c r="D2538" s="87"/>
      <c r="E2538" s="87"/>
      <c r="F2538" s="87"/>
      <c r="G2538" s="87"/>
      <c r="H2538" s="87"/>
    </row>
    <row r="2539" spans="2:8" ht="13.9" customHeight="1">
      <c r="B2539" s="94" t="s">
        <v>549</v>
      </c>
      <c r="C2539" s="94"/>
      <c r="D2539" s="95" t="s">
        <v>11</v>
      </c>
      <c r="E2539" s="95" t="s">
        <v>550</v>
      </c>
      <c r="F2539" s="95" t="s">
        <v>551</v>
      </c>
      <c r="G2539" s="113" t="s">
        <v>552</v>
      </c>
      <c r="H2539" s="95" t="s">
        <v>553</v>
      </c>
    </row>
    <row r="2540" spans="2:8" ht="13.9" customHeight="1">
      <c r="B2540" s="96" t="s">
        <v>1274</v>
      </c>
      <c r="C2540" s="97" t="s">
        <v>1275</v>
      </c>
      <c r="D2540" s="96" t="s">
        <v>39</v>
      </c>
      <c r="E2540" s="96" t="s">
        <v>28</v>
      </c>
      <c r="F2540" s="98">
        <v>1</v>
      </c>
      <c r="G2540" s="114">
        <v>1.99</v>
      </c>
      <c r="H2540" s="99">
        <v>1.99</v>
      </c>
    </row>
    <row r="2541" spans="2:8" ht="13.9" customHeight="1">
      <c r="B2541" s="96" t="s">
        <v>1340</v>
      </c>
      <c r="C2541" s="97" t="s">
        <v>1341</v>
      </c>
      <c r="D2541" s="96" t="s">
        <v>39</v>
      </c>
      <c r="E2541" s="96" t="s">
        <v>28</v>
      </c>
      <c r="F2541" s="98">
        <v>1</v>
      </c>
      <c r="G2541" s="114">
        <v>3.51</v>
      </c>
      <c r="H2541" s="99">
        <v>3.51</v>
      </c>
    </row>
    <row r="2542" spans="2:8" ht="13.9" customHeight="1">
      <c r="B2542" s="96" t="s">
        <v>1262</v>
      </c>
      <c r="C2542" s="97" t="s">
        <v>1263</v>
      </c>
      <c r="D2542" s="96" t="s">
        <v>39</v>
      </c>
      <c r="E2542" s="96" t="s">
        <v>28</v>
      </c>
      <c r="F2542" s="98">
        <v>0.03</v>
      </c>
      <c r="G2542" s="114">
        <v>16.53</v>
      </c>
      <c r="H2542" s="99">
        <v>0.5</v>
      </c>
    </row>
    <row r="2543" spans="2:8" ht="13.9" customHeight="1">
      <c r="B2543" s="100"/>
      <c r="C2543" s="100"/>
      <c r="D2543" s="100"/>
      <c r="E2543" s="100"/>
      <c r="F2543" s="101" t="s">
        <v>556</v>
      </c>
      <c r="G2543" s="101"/>
      <c r="H2543" s="102">
        <v>6</v>
      </c>
    </row>
    <row r="2544" spans="2:8" ht="13.9" customHeight="1">
      <c r="B2544" s="94" t="s">
        <v>557</v>
      </c>
      <c r="C2544" s="94"/>
      <c r="D2544" s="95" t="s">
        <v>11</v>
      </c>
      <c r="E2544" s="95" t="s">
        <v>550</v>
      </c>
      <c r="F2544" s="95" t="s">
        <v>551</v>
      </c>
      <c r="G2544" s="113" t="s">
        <v>552</v>
      </c>
      <c r="H2544" s="95" t="s">
        <v>553</v>
      </c>
    </row>
    <row r="2545" spans="2:8" ht="28.4" customHeight="1">
      <c r="B2545" s="96" t="s">
        <v>1122</v>
      </c>
      <c r="C2545" s="97" t="s">
        <v>1123</v>
      </c>
      <c r="D2545" s="96" t="s">
        <v>39</v>
      </c>
      <c r="E2545" s="96" t="s">
        <v>40</v>
      </c>
      <c r="F2545" s="98">
        <v>0.13</v>
      </c>
      <c r="G2545" s="114">
        <v>11.49</v>
      </c>
      <c r="H2545" s="99">
        <v>1.49</v>
      </c>
    </row>
    <row r="2546" spans="2:8" ht="14.9" customHeight="1">
      <c r="B2546" s="96" t="s">
        <v>1120</v>
      </c>
      <c r="C2546" s="97" t="s">
        <v>1121</v>
      </c>
      <c r="D2546" s="96" t="s">
        <v>39</v>
      </c>
      <c r="E2546" s="96" t="s">
        <v>40</v>
      </c>
      <c r="F2546" s="98">
        <v>0.13</v>
      </c>
      <c r="G2546" s="114">
        <v>15.41</v>
      </c>
      <c r="H2546" s="99">
        <v>2</v>
      </c>
    </row>
    <row r="2547" spans="2:8" ht="15" customHeight="1">
      <c r="B2547" s="100"/>
      <c r="C2547" s="100"/>
      <c r="D2547" s="100"/>
      <c r="E2547" s="100"/>
      <c r="F2547" s="101" t="s">
        <v>562</v>
      </c>
      <c r="G2547" s="101"/>
      <c r="H2547" s="102">
        <v>3.49</v>
      </c>
    </row>
    <row r="2548" spans="2:8" ht="13.9" customHeight="1">
      <c r="B2548" s="100"/>
      <c r="C2548" s="100"/>
      <c r="D2548" s="100"/>
      <c r="E2548" s="100"/>
      <c r="F2548" s="103" t="s">
        <v>563</v>
      </c>
      <c r="G2548" s="103"/>
      <c r="H2548" s="104">
        <v>9.48</v>
      </c>
    </row>
    <row r="2549" spans="2:8" ht="14.9" customHeight="1">
      <c r="B2549" s="100"/>
      <c r="C2549" s="100"/>
      <c r="D2549" s="100"/>
      <c r="E2549" s="100"/>
      <c r="F2549" s="103" t="s">
        <v>564</v>
      </c>
      <c r="G2549" s="103"/>
      <c r="H2549" s="104">
        <v>8.14</v>
      </c>
    </row>
    <row r="2550" spans="2:8" ht="13.9" customHeight="1">
      <c r="B2550" s="100"/>
      <c r="C2550" s="100"/>
      <c r="D2550" s="100"/>
      <c r="E2550" s="100"/>
      <c r="F2550" s="103" t="s">
        <v>565</v>
      </c>
      <c r="G2550" s="103"/>
      <c r="H2550" s="104">
        <v>1.34</v>
      </c>
    </row>
    <row r="2551" spans="2:8" ht="13.9" customHeight="1">
      <c r="B2551" s="100"/>
      <c r="C2551" s="100"/>
      <c r="D2551" s="100"/>
      <c r="E2551" s="100"/>
      <c r="F2551" s="103" t="s">
        <v>566</v>
      </c>
      <c r="G2551" s="103"/>
      <c r="H2551" s="104">
        <v>9.48</v>
      </c>
    </row>
    <row r="2552" spans="2:8" ht="13.9" customHeight="1">
      <c r="B2552" s="100"/>
      <c r="C2552" s="100"/>
      <c r="D2552" s="100"/>
      <c r="E2552" s="100"/>
      <c r="F2552" s="103" t="s">
        <v>567</v>
      </c>
      <c r="G2552" s="103"/>
      <c r="H2552" s="104">
        <v>2.3908999999999998</v>
      </c>
    </row>
    <row r="2553" spans="2:8" ht="13.9" customHeight="1">
      <c r="B2553" s="100"/>
      <c r="C2553" s="100"/>
      <c r="D2553" s="100"/>
      <c r="E2553" s="100"/>
      <c r="F2553" s="103" t="s">
        <v>568</v>
      </c>
      <c r="G2553" s="103"/>
      <c r="H2553" s="104">
        <v>11.87</v>
      </c>
    </row>
    <row r="2554" spans="2:8" ht="13.9" customHeight="1">
      <c r="B2554" s="100"/>
      <c r="C2554" s="100"/>
      <c r="D2554" s="100"/>
      <c r="E2554" s="100"/>
      <c r="F2554" s="103" t="s">
        <v>539</v>
      </c>
      <c r="G2554" s="103"/>
      <c r="H2554" s="104">
        <v>28.44</v>
      </c>
    </row>
    <row r="2555" spans="2:8" ht="13.9" customHeight="1">
      <c r="B2555" s="100"/>
      <c r="C2555" s="100"/>
      <c r="D2555" s="100"/>
      <c r="E2555" s="100"/>
      <c r="F2555" s="103" t="s">
        <v>569</v>
      </c>
      <c r="G2555" s="103"/>
      <c r="H2555" s="104">
        <v>35.61</v>
      </c>
    </row>
    <row r="2556" spans="2:8" ht="13.9" customHeight="1">
      <c r="B2556" s="100"/>
      <c r="C2556" s="100"/>
      <c r="D2556" s="93"/>
      <c r="E2556" s="93"/>
      <c r="F2556" s="100"/>
      <c r="G2556" s="115"/>
      <c r="H2556" s="100"/>
    </row>
    <row r="2557" spans="2:8" ht="13.9" customHeight="1">
      <c r="B2557" s="87" t="s">
        <v>1342</v>
      </c>
      <c r="C2557" s="87"/>
      <c r="D2557" s="87"/>
      <c r="E2557" s="87"/>
      <c r="F2557" s="87"/>
      <c r="G2557" s="87"/>
      <c r="H2557" s="87"/>
    </row>
    <row r="2558" spans="2:8" ht="13.9" customHeight="1">
      <c r="B2558" s="94" t="s">
        <v>549</v>
      </c>
      <c r="C2558" s="94"/>
      <c r="D2558" s="95" t="s">
        <v>11</v>
      </c>
      <c r="E2558" s="95" t="s">
        <v>550</v>
      </c>
      <c r="F2558" s="95" t="s">
        <v>551</v>
      </c>
      <c r="G2558" s="113" t="s">
        <v>552</v>
      </c>
      <c r="H2558" s="95" t="s">
        <v>553</v>
      </c>
    </row>
    <row r="2559" spans="2:8" ht="14.15" customHeight="1">
      <c r="B2559" s="96" t="s">
        <v>1177</v>
      </c>
      <c r="C2559" s="97" t="s">
        <v>1178</v>
      </c>
      <c r="D2559" s="96" t="s">
        <v>89</v>
      </c>
      <c r="E2559" s="96" t="s">
        <v>813</v>
      </c>
      <c r="F2559" s="98">
        <v>5.8000000000000003E-2</v>
      </c>
      <c r="G2559" s="114">
        <v>55.79</v>
      </c>
      <c r="H2559" s="99">
        <v>3.24</v>
      </c>
    </row>
    <row r="2560" spans="2:8" ht="19.399999999999999" customHeight="1">
      <c r="B2560" s="96" t="s">
        <v>1343</v>
      </c>
      <c r="C2560" s="97" t="s">
        <v>1344</v>
      </c>
      <c r="D2560" s="96" t="s">
        <v>89</v>
      </c>
      <c r="E2560" s="96" t="s">
        <v>90</v>
      </c>
      <c r="F2560" s="98">
        <v>1</v>
      </c>
      <c r="G2560" s="114">
        <v>9.9</v>
      </c>
      <c r="H2560" s="99">
        <v>9.9</v>
      </c>
    </row>
    <row r="2561" spans="2:8" ht="14.9" customHeight="1">
      <c r="B2561" s="96" t="s">
        <v>1181</v>
      </c>
      <c r="C2561" s="97" t="s">
        <v>1182</v>
      </c>
      <c r="D2561" s="96" t="s">
        <v>89</v>
      </c>
      <c r="E2561" s="96" t="s">
        <v>1183</v>
      </c>
      <c r="F2561" s="98">
        <v>9.0999999999999998E-2</v>
      </c>
      <c r="G2561" s="114">
        <v>41.18</v>
      </c>
      <c r="H2561" s="99">
        <v>3.75</v>
      </c>
    </row>
    <row r="2562" spans="2:8" ht="15" customHeight="1">
      <c r="B2562" s="100"/>
      <c r="C2562" s="100"/>
      <c r="D2562" s="100"/>
      <c r="E2562" s="100"/>
      <c r="F2562" s="101" t="s">
        <v>556</v>
      </c>
      <c r="G2562" s="101"/>
      <c r="H2562" s="102">
        <v>16.89</v>
      </c>
    </row>
    <row r="2563" spans="2:8" ht="13.9" customHeight="1">
      <c r="B2563" s="94" t="s">
        <v>557</v>
      </c>
      <c r="C2563" s="94"/>
      <c r="D2563" s="95" t="s">
        <v>11</v>
      </c>
      <c r="E2563" s="95" t="s">
        <v>550</v>
      </c>
      <c r="F2563" s="95" t="s">
        <v>551</v>
      </c>
      <c r="G2563" s="113" t="s">
        <v>552</v>
      </c>
      <c r="H2563" s="95" t="s">
        <v>553</v>
      </c>
    </row>
    <row r="2564" spans="2:8" ht="13.9" customHeight="1">
      <c r="B2564" s="96" t="s">
        <v>1120</v>
      </c>
      <c r="C2564" s="97" t="s">
        <v>1121</v>
      </c>
      <c r="D2564" s="96" t="s">
        <v>39</v>
      </c>
      <c r="E2564" s="96" t="s">
        <v>40</v>
      </c>
      <c r="F2564" s="98">
        <v>0.46</v>
      </c>
      <c r="G2564" s="114">
        <v>15.41</v>
      </c>
      <c r="H2564" s="99">
        <v>7.09</v>
      </c>
    </row>
    <row r="2565" spans="2:8" ht="13.9" customHeight="1">
      <c r="B2565" s="96" t="s">
        <v>560</v>
      </c>
      <c r="C2565" s="97" t="s">
        <v>561</v>
      </c>
      <c r="D2565" s="96" t="s">
        <v>39</v>
      </c>
      <c r="E2565" s="96" t="s">
        <v>40</v>
      </c>
      <c r="F2565" s="98">
        <v>0.46</v>
      </c>
      <c r="G2565" s="114">
        <v>11.78</v>
      </c>
      <c r="H2565" s="99">
        <v>5.42</v>
      </c>
    </row>
    <row r="2566" spans="2:8" ht="13.9" customHeight="1">
      <c r="B2566" s="100"/>
      <c r="C2566" s="100"/>
      <c r="D2566" s="100"/>
      <c r="E2566" s="100"/>
      <c r="F2566" s="101" t="s">
        <v>562</v>
      </c>
      <c r="G2566" s="101"/>
      <c r="H2566" s="102">
        <v>12.51</v>
      </c>
    </row>
    <row r="2567" spans="2:8" ht="13.9" customHeight="1">
      <c r="B2567" s="100"/>
      <c r="C2567" s="100"/>
      <c r="D2567" s="100"/>
      <c r="E2567" s="100"/>
      <c r="F2567" s="103" t="s">
        <v>563</v>
      </c>
      <c r="G2567" s="103"/>
      <c r="H2567" s="104">
        <v>29.39</v>
      </c>
    </row>
    <row r="2568" spans="2:8" ht="13.9" customHeight="1">
      <c r="B2568" s="100"/>
      <c r="C2568" s="100"/>
      <c r="D2568" s="100"/>
      <c r="E2568" s="100"/>
      <c r="F2568" s="103" t="s">
        <v>564</v>
      </c>
      <c r="G2568" s="103"/>
      <c r="H2568" s="104">
        <v>24.58</v>
      </c>
    </row>
    <row r="2569" spans="2:8" ht="13.9" customHeight="1">
      <c r="B2569" s="100"/>
      <c r="C2569" s="100"/>
      <c r="D2569" s="100"/>
      <c r="E2569" s="100"/>
      <c r="F2569" s="103" t="s">
        <v>565</v>
      </c>
      <c r="G2569" s="103"/>
      <c r="H2569" s="104">
        <v>4.8099999999999996</v>
      </c>
    </row>
    <row r="2570" spans="2:8" ht="13.9" customHeight="1">
      <c r="B2570" s="100"/>
      <c r="C2570" s="100"/>
      <c r="D2570" s="100"/>
      <c r="E2570" s="100"/>
      <c r="F2570" s="103" t="s">
        <v>566</v>
      </c>
      <c r="G2570" s="103"/>
      <c r="H2570" s="104">
        <v>29.39</v>
      </c>
    </row>
    <row r="2571" spans="2:8" ht="13.9" customHeight="1">
      <c r="B2571" s="100"/>
      <c r="C2571" s="100"/>
      <c r="D2571" s="100"/>
      <c r="E2571" s="100"/>
      <c r="F2571" s="103" t="s">
        <v>567</v>
      </c>
      <c r="G2571" s="103"/>
      <c r="H2571" s="104">
        <v>7.4122000000000003</v>
      </c>
    </row>
    <row r="2572" spans="2:8" ht="13.9" customHeight="1">
      <c r="B2572" s="100"/>
      <c r="C2572" s="100"/>
      <c r="D2572" s="100"/>
      <c r="E2572" s="100"/>
      <c r="F2572" s="103" t="s">
        <v>568</v>
      </c>
      <c r="G2572" s="103"/>
      <c r="H2572" s="104">
        <v>36.799999999999997</v>
      </c>
    </row>
    <row r="2573" spans="2:8" ht="19.399999999999999" customHeight="1">
      <c r="B2573" s="100"/>
      <c r="C2573" s="100"/>
      <c r="D2573" s="100"/>
      <c r="E2573" s="100"/>
      <c r="F2573" s="103" t="s">
        <v>539</v>
      </c>
      <c r="G2573" s="103"/>
      <c r="H2573" s="104">
        <v>88.17</v>
      </c>
    </row>
    <row r="2574" spans="2:8" ht="14.9" customHeight="1">
      <c r="B2574" s="100"/>
      <c r="C2574" s="100"/>
      <c r="D2574" s="100"/>
      <c r="E2574" s="100"/>
      <c r="F2574" s="103" t="s">
        <v>569</v>
      </c>
      <c r="G2574" s="103"/>
      <c r="H2574" s="104">
        <v>110.4</v>
      </c>
    </row>
    <row r="2575" spans="2:8" ht="13.9" customHeight="1">
      <c r="B2575" s="100"/>
      <c r="C2575" s="100"/>
      <c r="D2575" s="93"/>
      <c r="E2575" s="93"/>
      <c r="F2575" s="100"/>
      <c r="G2575" s="115"/>
      <c r="H2575" s="100"/>
    </row>
    <row r="2576" spans="2:8" ht="12.75" customHeight="1">
      <c r="B2576" s="87" t="s">
        <v>1345</v>
      </c>
      <c r="C2576" s="87"/>
      <c r="D2576" s="87"/>
      <c r="E2576" s="87"/>
      <c r="F2576" s="87"/>
      <c r="G2576" s="87"/>
      <c r="H2576" s="87"/>
    </row>
    <row r="2577" spans="2:8" ht="12.75" customHeight="1">
      <c r="B2577" s="94" t="s">
        <v>549</v>
      </c>
      <c r="C2577" s="94"/>
      <c r="D2577" s="95" t="s">
        <v>11</v>
      </c>
      <c r="E2577" s="95" t="s">
        <v>550</v>
      </c>
      <c r="F2577" s="95" t="s">
        <v>551</v>
      </c>
      <c r="G2577" s="113" t="s">
        <v>552</v>
      </c>
      <c r="H2577" s="95" t="s">
        <v>553</v>
      </c>
    </row>
    <row r="2578" spans="2:8" ht="14.15" customHeight="1">
      <c r="B2578" s="96" t="s">
        <v>1177</v>
      </c>
      <c r="C2578" s="97" t="s">
        <v>1178</v>
      </c>
      <c r="D2578" s="96" t="s">
        <v>89</v>
      </c>
      <c r="E2578" s="96" t="s">
        <v>813</v>
      </c>
      <c r="F2578" s="98">
        <v>6.7000000000000004E-2</v>
      </c>
      <c r="G2578" s="114">
        <v>55.79</v>
      </c>
      <c r="H2578" s="99">
        <v>3.74</v>
      </c>
    </row>
    <row r="2579" spans="2:8">
      <c r="B2579" s="96" t="s">
        <v>1181</v>
      </c>
      <c r="C2579" s="97" t="s">
        <v>1182</v>
      </c>
      <c r="D2579" s="96" t="s">
        <v>89</v>
      </c>
      <c r="E2579" s="96" t="s">
        <v>1183</v>
      </c>
      <c r="F2579" s="98">
        <v>0.106</v>
      </c>
      <c r="G2579" s="114">
        <v>41.18</v>
      </c>
      <c r="H2579" s="99">
        <v>4.37</v>
      </c>
    </row>
    <row r="2580" spans="2:8" ht="13.9" customHeight="1">
      <c r="B2580" s="96" t="s">
        <v>1346</v>
      </c>
      <c r="C2580" s="97" t="s">
        <v>1347</v>
      </c>
      <c r="D2580" s="96" t="s">
        <v>89</v>
      </c>
      <c r="E2580" s="96" t="s">
        <v>90</v>
      </c>
      <c r="F2580" s="98">
        <v>1</v>
      </c>
      <c r="G2580" s="114">
        <v>14.27</v>
      </c>
      <c r="H2580" s="99">
        <v>14.27</v>
      </c>
    </row>
    <row r="2581" spans="2:8" ht="14.9" customHeight="1">
      <c r="B2581" s="100"/>
      <c r="C2581" s="100"/>
      <c r="D2581" s="100"/>
      <c r="E2581" s="100"/>
      <c r="F2581" s="101" t="s">
        <v>556</v>
      </c>
      <c r="G2581" s="101"/>
      <c r="H2581" s="102">
        <v>22.38</v>
      </c>
    </row>
    <row r="2582" spans="2:8" ht="13.9" customHeight="1">
      <c r="B2582" s="94" t="s">
        <v>557</v>
      </c>
      <c r="C2582" s="94"/>
      <c r="D2582" s="95" t="s">
        <v>11</v>
      </c>
      <c r="E2582" s="95" t="s">
        <v>550</v>
      </c>
      <c r="F2582" s="95" t="s">
        <v>551</v>
      </c>
      <c r="G2582" s="113" t="s">
        <v>552</v>
      </c>
      <c r="H2582" s="95" t="s">
        <v>553</v>
      </c>
    </row>
    <row r="2583" spans="2:8" ht="14.15" customHeight="1">
      <c r="B2583" s="96" t="s">
        <v>1120</v>
      </c>
      <c r="C2583" s="97" t="s">
        <v>1121</v>
      </c>
      <c r="D2583" s="96" t="s">
        <v>39</v>
      </c>
      <c r="E2583" s="96" t="s">
        <v>40</v>
      </c>
      <c r="F2583" s="98">
        <v>0.46</v>
      </c>
      <c r="G2583" s="114">
        <v>15.41</v>
      </c>
      <c r="H2583" s="99">
        <v>7.09</v>
      </c>
    </row>
    <row r="2584" spans="2:8" ht="13.9" customHeight="1">
      <c r="B2584" s="96" t="s">
        <v>560</v>
      </c>
      <c r="C2584" s="97" t="s">
        <v>561</v>
      </c>
      <c r="D2584" s="96" t="s">
        <v>39</v>
      </c>
      <c r="E2584" s="96" t="s">
        <v>40</v>
      </c>
      <c r="F2584" s="98">
        <v>0.46</v>
      </c>
      <c r="G2584" s="114">
        <v>11.78</v>
      </c>
      <c r="H2584" s="99">
        <v>5.42</v>
      </c>
    </row>
    <row r="2585" spans="2:8" ht="13.9" customHeight="1">
      <c r="B2585" s="100"/>
      <c r="C2585" s="100"/>
      <c r="D2585" s="100"/>
      <c r="E2585" s="100"/>
      <c r="F2585" s="101" t="s">
        <v>562</v>
      </c>
      <c r="G2585" s="101"/>
      <c r="H2585" s="102">
        <v>12.51</v>
      </c>
    </row>
    <row r="2586" spans="2:8" ht="13.9" customHeight="1">
      <c r="B2586" s="100"/>
      <c r="C2586" s="100"/>
      <c r="D2586" s="100"/>
      <c r="E2586" s="100"/>
      <c r="F2586" s="103" t="s">
        <v>563</v>
      </c>
      <c r="G2586" s="103"/>
      <c r="H2586" s="104">
        <v>34.880000000000003</v>
      </c>
    </row>
    <row r="2587" spans="2:8" ht="13.9" customHeight="1">
      <c r="B2587" s="100"/>
      <c r="C2587" s="100"/>
      <c r="D2587" s="100"/>
      <c r="E2587" s="100"/>
      <c r="F2587" s="103" t="s">
        <v>564</v>
      </c>
      <c r="G2587" s="103"/>
      <c r="H2587" s="104">
        <v>30.07</v>
      </c>
    </row>
    <row r="2588" spans="2:8" ht="13.9" customHeight="1">
      <c r="B2588" s="100"/>
      <c r="C2588" s="100"/>
      <c r="D2588" s="100"/>
      <c r="E2588" s="100"/>
      <c r="F2588" s="103" t="s">
        <v>565</v>
      </c>
      <c r="G2588" s="103"/>
      <c r="H2588" s="104">
        <v>4.8099999999999996</v>
      </c>
    </row>
    <row r="2589" spans="2:8" ht="13.9" customHeight="1">
      <c r="B2589" s="100"/>
      <c r="C2589" s="100"/>
      <c r="D2589" s="100"/>
      <c r="E2589" s="100"/>
      <c r="F2589" s="103" t="s">
        <v>566</v>
      </c>
      <c r="G2589" s="103"/>
      <c r="H2589" s="104">
        <v>34.880000000000003</v>
      </c>
    </row>
    <row r="2590" spans="2:8" ht="13.9" customHeight="1">
      <c r="B2590" s="100"/>
      <c r="C2590" s="100"/>
      <c r="D2590" s="100"/>
      <c r="E2590" s="100"/>
      <c r="F2590" s="103" t="s">
        <v>567</v>
      </c>
      <c r="G2590" s="103"/>
      <c r="H2590" s="104">
        <v>8.7966999999999995</v>
      </c>
    </row>
    <row r="2591" spans="2:8" ht="13.9" customHeight="1">
      <c r="B2591" s="100"/>
      <c r="C2591" s="100"/>
      <c r="D2591" s="100"/>
      <c r="E2591" s="100"/>
      <c r="F2591" s="103" t="s">
        <v>568</v>
      </c>
      <c r="G2591" s="103"/>
      <c r="H2591" s="104">
        <v>43.68</v>
      </c>
    </row>
    <row r="2592" spans="2:8" ht="13.9" customHeight="1">
      <c r="B2592" s="100"/>
      <c r="C2592" s="100"/>
      <c r="D2592" s="100"/>
      <c r="E2592" s="100"/>
      <c r="F2592" s="103" t="s">
        <v>539</v>
      </c>
      <c r="G2592" s="103"/>
      <c r="H2592" s="104">
        <v>69.760000000000005</v>
      </c>
    </row>
    <row r="2593" spans="2:8" ht="19.399999999999999" customHeight="1">
      <c r="B2593" s="100"/>
      <c r="C2593" s="100"/>
      <c r="D2593" s="100"/>
      <c r="E2593" s="100"/>
      <c r="F2593" s="103" t="s">
        <v>569</v>
      </c>
      <c r="G2593" s="103"/>
      <c r="H2593" s="104">
        <v>87.36</v>
      </c>
    </row>
    <row r="2594" spans="2:8" ht="14.9" customHeight="1">
      <c r="B2594" s="100"/>
      <c r="C2594" s="100"/>
      <c r="D2594" s="93"/>
      <c r="E2594" s="93"/>
      <c r="F2594" s="100"/>
      <c r="G2594" s="115"/>
      <c r="H2594" s="100"/>
    </row>
    <row r="2595" spans="2:8" ht="21.5" customHeight="1">
      <c r="B2595" s="87" t="s">
        <v>1348</v>
      </c>
      <c r="C2595" s="87"/>
      <c r="D2595" s="87"/>
      <c r="E2595" s="87"/>
      <c r="F2595" s="87"/>
      <c r="G2595" s="87"/>
      <c r="H2595" s="87"/>
    </row>
    <row r="2596" spans="2:8" ht="13.9" customHeight="1">
      <c r="B2596" s="94" t="s">
        <v>549</v>
      </c>
      <c r="C2596" s="94"/>
      <c r="D2596" s="95" t="s">
        <v>11</v>
      </c>
      <c r="E2596" s="95" t="s">
        <v>550</v>
      </c>
      <c r="F2596" s="95" t="s">
        <v>551</v>
      </c>
      <c r="G2596" s="113" t="s">
        <v>552</v>
      </c>
      <c r="H2596" s="95" t="s">
        <v>553</v>
      </c>
    </row>
    <row r="2597" spans="2:8" ht="14.9" customHeight="1">
      <c r="B2597" s="96" t="s">
        <v>1314</v>
      </c>
      <c r="C2597" s="97" t="s">
        <v>1315</v>
      </c>
      <c r="D2597" s="96" t="s">
        <v>39</v>
      </c>
      <c r="E2597" s="96" t="s">
        <v>28</v>
      </c>
      <c r="F2597" s="98">
        <v>2</v>
      </c>
      <c r="G2597" s="114">
        <v>2.5</v>
      </c>
      <c r="H2597" s="99">
        <v>5</v>
      </c>
    </row>
    <row r="2598" spans="2:8" ht="21">
      <c r="B2598" s="96" t="s">
        <v>1349</v>
      </c>
      <c r="C2598" s="97" t="s">
        <v>1350</v>
      </c>
      <c r="D2598" s="96" t="s">
        <v>39</v>
      </c>
      <c r="E2598" s="96" t="s">
        <v>28</v>
      </c>
      <c r="F2598" s="98">
        <v>1</v>
      </c>
      <c r="G2598" s="114">
        <v>13.92</v>
      </c>
      <c r="H2598" s="99">
        <v>13.92</v>
      </c>
    </row>
    <row r="2599" spans="2:8" ht="13.9" customHeight="1">
      <c r="B2599" s="96" t="s">
        <v>1262</v>
      </c>
      <c r="C2599" s="97" t="s">
        <v>1263</v>
      </c>
      <c r="D2599" s="96" t="s">
        <v>39</v>
      </c>
      <c r="E2599" s="96" t="s">
        <v>28</v>
      </c>
      <c r="F2599" s="98">
        <v>9.1999999999999998E-2</v>
      </c>
      <c r="G2599" s="114">
        <v>16.53</v>
      </c>
      <c r="H2599" s="99">
        <v>1.52</v>
      </c>
    </row>
    <row r="2600" spans="2:8" ht="13.9" customHeight="1">
      <c r="B2600" s="100"/>
      <c r="C2600" s="100"/>
      <c r="D2600" s="100"/>
      <c r="E2600" s="100"/>
      <c r="F2600" s="101" t="s">
        <v>556</v>
      </c>
      <c r="G2600" s="101"/>
      <c r="H2600" s="102">
        <v>20.440000000000001</v>
      </c>
    </row>
    <row r="2601" spans="2:8" ht="13.9" customHeight="1">
      <c r="B2601" s="94" t="s">
        <v>557</v>
      </c>
      <c r="C2601" s="94"/>
      <c r="D2601" s="95" t="s">
        <v>11</v>
      </c>
      <c r="E2601" s="95" t="s">
        <v>550</v>
      </c>
      <c r="F2601" s="95" t="s">
        <v>551</v>
      </c>
      <c r="G2601" s="113" t="s">
        <v>552</v>
      </c>
      <c r="H2601" s="95" t="s">
        <v>553</v>
      </c>
    </row>
    <row r="2602" spans="2:8" ht="13.9" customHeight="1">
      <c r="B2602" s="96" t="s">
        <v>1122</v>
      </c>
      <c r="C2602" s="97" t="s">
        <v>1123</v>
      </c>
      <c r="D2602" s="96" t="s">
        <v>39</v>
      </c>
      <c r="E2602" s="96" t="s">
        <v>40</v>
      </c>
      <c r="F2602" s="98">
        <v>0.33</v>
      </c>
      <c r="G2602" s="114">
        <v>11.49</v>
      </c>
      <c r="H2602" s="99">
        <v>3.79</v>
      </c>
    </row>
    <row r="2603" spans="2:8" ht="13.9" customHeight="1">
      <c r="B2603" s="96" t="s">
        <v>1120</v>
      </c>
      <c r="C2603" s="97" t="s">
        <v>1121</v>
      </c>
      <c r="D2603" s="96" t="s">
        <v>39</v>
      </c>
      <c r="E2603" s="96" t="s">
        <v>40</v>
      </c>
      <c r="F2603" s="98">
        <v>0.33</v>
      </c>
      <c r="G2603" s="114">
        <v>15.41</v>
      </c>
      <c r="H2603" s="99">
        <v>5.09</v>
      </c>
    </row>
    <row r="2604" spans="2:8" ht="13.9" customHeight="1">
      <c r="B2604" s="100"/>
      <c r="C2604" s="100"/>
      <c r="D2604" s="100"/>
      <c r="E2604" s="100"/>
      <c r="F2604" s="101" t="s">
        <v>562</v>
      </c>
      <c r="G2604" s="101"/>
      <c r="H2604" s="102">
        <v>8.8800000000000008</v>
      </c>
    </row>
    <row r="2605" spans="2:8" ht="13.9" customHeight="1">
      <c r="B2605" s="100"/>
      <c r="C2605" s="100"/>
      <c r="D2605" s="100"/>
      <c r="E2605" s="100"/>
      <c r="F2605" s="103" t="s">
        <v>563</v>
      </c>
      <c r="G2605" s="103"/>
      <c r="H2605" s="104">
        <v>29.31</v>
      </c>
    </row>
    <row r="2606" spans="2:8" ht="13.9" customHeight="1">
      <c r="B2606" s="100"/>
      <c r="C2606" s="100"/>
      <c r="D2606" s="100"/>
      <c r="E2606" s="100"/>
      <c r="F2606" s="103" t="s">
        <v>564</v>
      </c>
      <c r="G2606" s="103"/>
      <c r="H2606" s="104">
        <v>25.86</v>
      </c>
    </row>
    <row r="2607" spans="2:8" ht="13.9" customHeight="1">
      <c r="B2607" s="100"/>
      <c r="C2607" s="100"/>
      <c r="D2607" s="100"/>
      <c r="E2607" s="100"/>
      <c r="F2607" s="103" t="s">
        <v>565</v>
      </c>
      <c r="G2607" s="103"/>
      <c r="H2607" s="104">
        <v>3.45</v>
      </c>
    </row>
    <row r="2608" spans="2:8" ht="19.399999999999999" customHeight="1">
      <c r="B2608" s="100"/>
      <c r="C2608" s="100"/>
      <c r="D2608" s="100"/>
      <c r="E2608" s="100"/>
      <c r="F2608" s="103" t="s">
        <v>566</v>
      </c>
      <c r="G2608" s="103"/>
      <c r="H2608" s="104">
        <v>29.31</v>
      </c>
    </row>
    <row r="2609" spans="2:8" ht="16.399999999999999" customHeight="1">
      <c r="B2609" s="100"/>
      <c r="C2609" s="100"/>
      <c r="D2609" s="100"/>
      <c r="E2609" s="100"/>
      <c r="F2609" s="103" t="s">
        <v>567</v>
      </c>
      <c r="G2609" s="103"/>
      <c r="H2609" s="104">
        <v>7.3920000000000003</v>
      </c>
    </row>
    <row r="2610" spans="2:8" ht="16.399999999999999" customHeight="1">
      <c r="B2610" s="100"/>
      <c r="C2610" s="100"/>
      <c r="D2610" s="100"/>
      <c r="E2610" s="100"/>
      <c r="F2610" s="103" t="s">
        <v>568</v>
      </c>
      <c r="G2610" s="103"/>
      <c r="H2610" s="104">
        <v>36.700000000000003</v>
      </c>
    </row>
    <row r="2611" spans="2:8" ht="12.75" customHeight="1">
      <c r="B2611" s="100"/>
      <c r="C2611" s="100"/>
      <c r="D2611" s="100"/>
      <c r="E2611" s="100"/>
      <c r="F2611" s="103" t="s">
        <v>539</v>
      </c>
      <c r="G2611" s="103"/>
      <c r="H2611" s="104">
        <v>29.31</v>
      </c>
    </row>
    <row r="2612" spans="2:8" ht="23.9" customHeight="1">
      <c r="B2612" s="100"/>
      <c r="C2612" s="100"/>
      <c r="D2612" s="100"/>
      <c r="E2612" s="100"/>
      <c r="F2612" s="103" t="s">
        <v>569</v>
      </c>
      <c r="G2612" s="103"/>
      <c r="H2612" s="104">
        <v>36.700000000000003</v>
      </c>
    </row>
    <row r="2613" spans="2:8" ht="16.399999999999999" customHeight="1">
      <c r="B2613" s="100"/>
      <c r="C2613" s="100"/>
      <c r="D2613" s="93"/>
      <c r="E2613" s="93"/>
      <c r="F2613" s="100"/>
      <c r="G2613" s="115"/>
      <c r="H2613" s="100"/>
    </row>
    <row r="2614" spans="2:8" ht="12.75" customHeight="1">
      <c r="B2614" s="87" t="s">
        <v>1351</v>
      </c>
      <c r="C2614" s="87"/>
      <c r="D2614" s="87"/>
      <c r="E2614" s="87"/>
      <c r="F2614" s="87"/>
      <c r="G2614" s="87"/>
      <c r="H2614" s="87"/>
    </row>
    <row r="2615" spans="2:8" ht="16.399999999999999" customHeight="1">
      <c r="B2615" s="94" t="s">
        <v>549</v>
      </c>
      <c r="C2615" s="94"/>
      <c r="D2615" s="95" t="s">
        <v>11</v>
      </c>
      <c r="E2615" s="95" t="s">
        <v>550</v>
      </c>
      <c r="F2615" s="95" t="s">
        <v>551</v>
      </c>
      <c r="G2615" s="113" t="s">
        <v>552</v>
      </c>
      <c r="H2615" s="95" t="s">
        <v>553</v>
      </c>
    </row>
    <row r="2616" spans="2:8" ht="16.399999999999999" customHeight="1">
      <c r="B2616" s="96" t="s">
        <v>1352</v>
      </c>
      <c r="C2616" s="97" t="s">
        <v>1353</v>
      </c>
      <c r="D2616" s="96" t="s">
        <v>89</v>
      </c>
      <c r="E2616" s="96" t="s">
        <v>90</v>
      </c>
      <c r="F2616" s="98">
        <v>1</v>
      </c>
      <c r="G2616" s="114">
        <v>1.1399999999999999</v>
      </c>
      <c r="H2616" s="99">
        <v>1.1399999999999999</v>
      </c>
    </row>
    <row r="2617" spans="2:8" ht="13.9" customHeight="1">
      <c r="B2617" s="96" t="s">
        <v>1265</v>
      </c>
      <c r="C2617" s="97" t="s">
        <v>1266</v>
      </c>
      <c r="D2617" s="96" t="s">
        <v>89</v>
      </c>
      <c r="E2617" s="96" t="s">
        <v>813</v>
      </c>
      <c r="F2617" s="98">
        <v>0.02</v>
      </c>
      <c r="G2617" s="114">
        <v>43.4</v>
      </c>
      <c r="H2617" s="99">
        <v>0.87</v>
      </c>
    </row>
    <row r="2618" spans="2:8" ht="16.399999999999999" customHeight="1">
      <c r="B2618" s="96" t="s">
        <v>1354</v>
      </c>
      <c r="C2618" s="97" t="s">
        <v>1355</v>
      </c>
      <c r="D2618" s="96" t="s">
        <v>89</v>
      </c>
      <c r="E2618" s="96" t="s">
        <v>90</v>
      </c>
      <c r="F2618" s="98">
        <v>1</v>
      </c>
      <c r="G2618" s="114">
        <v>1.29</v>
      </c>
      <c r="H2618" s="99">
        <v>1.29</v>
      </c>
    </row>
    <row r="2619" spans="2:8" ht="12.75" customHeight="1">
      <c r="B2619" s="100"/>
      <c r="C2619" s="100"/>
      <c r="D2619" s="100"/>
      <c r="E2619" s="100"/>
      <c r="F2619" s="101" t="s">
        <v>556</v>
      </c>
      <c r="G2619" s="101"/>
      <c r="H2619" s="102">
        <v>3.3</v>
      </c>
    </row>
    <row r="2620" spans="2:8" ht="12.75" customHeight="1">
      <c r="B2620" s="94" t="s">
        <v>557</v>
      </c>
      <c r="C2620" s="94"/>
      <c r="D2620" s="95" t="s">
        <v>11</v>
      </c>
      <c r="E2620" s="95" t="s">
        <v>550</v>
      </c>
      <c r="F2620" s="95" t="s">
        <v>551</v>
      </c>
      <c r="G2620" s="113" t="s">
        <v>552</v>
      </c>
      <c r="H2620" s="95" t="s">
        <v>553</v>
      </c>
    </row>
    <row r="2621" spans="2:8" ht="12.75" customHeight="1">
      <c r="B2621" s="96" t="s">
        <v>1120</v>
      </c>
      <c r="C2621" s="97" t="s">
        <v>1121</v>
      </c>
      <c r="D2621" s="96" t="s">
        <v>39</v>
      </c>
      <c r="E2621" s="96" t="s">
        <v>40</v>
      </c>
      <c r="F2621" s="98">
        <v>0.28000000000000003</v>
      </c>
      <c r="G2621" s="114">
        <v>15.41</v>
      </c>
      <c r="H2621" s="99">
        <v>4.3099999999999996</v>
      </c>
    </row>
    <row r="2622" spans="2:8" ht="12.75" customHeight="1">
      <c r="B2622" s="96" t="s">
        <v>560</v>
      </c>
      <c r="C2622" s="97" t="s">
        <v>561</v>
      </c>
      <c r="D2622" s="96" t="s">
        <v>39</v>
      </c>
      <c r="E2622" s="96" t="s">
        <v>40</v>
      </c>
      <c r="F2622" s="98">
        <v>0.28000000000000003</v>
      </c>
      <c r="G2622" s="114">
        <v>11.78</v>
      </c>
      <c r="H2622" s="99">
        <v>3.3</v>
      </c>
    </row>
    <row r="2623" spans="2:8" ht="12.75" customHeight="1">
      <c r="B2623" s="100"/>
      <c r="C2623" s="100"/>
      <c r="D2623" s="100"/>
      <c r="E2623" s="100"/>
      <c r="F2623" s="101" t="s">
        <v>562</v>
      </c>
      <c r="G2623" s="101"/>
      <c r="H2623" s="102">
        <v>7.61</v>
      </c>
    </row>
    <row r="2624" spans="2:8" ht="12.75" customHeight="1">
      <c r="B2624" s="100"/>
      <c r="C2624" s="100"/>
      <c r="D2624" s="100"/>
      <c r="E2624" s="100"/>
      <c r="F2624" s="103" t="s">
        <v>563</v>
      </c>
      <c r="G2624" s="103"/>
      <c r="H2624" s="104">
        <v>10.91</v>
      </c>
    </row>
    <row r="2625" spans="2:8" ht="12.75" customHeight="1">
      <c r="B2625" s="100"/>
      <c r="C2625" s="100"/>
      <c r="D2625" s="100"/>
      <c r="E2625" s="100"/>
      <c r="F2625" s="103" t="s">
        <v>564</v>
      </c>
      <c r="G2625" s="103"/>
      <c r="H2625" s="104">
        <v>7.99</v>
      </c>
    </row>
    <row r="2626" spans="2:8" ht="12.75" customHeight="1">
      <c r="B2626" s="100"/>
      <c r="C2626" s="100"/>
      <c r="D2626" s="100"/>
      <c r="E2626" s="100"/>
      <c r="F2626" s="103" t="s">
        <v>565</v>
      </c>
      <c r="G2626" s="103"/>
      <c r="H2626" s="104">
        <v>2.92</v>
      </c>
    </row>
    <row r="2627" spans="2:8" ht="13.9" customHeight="1">
      <c r="B2627" s="100"/>
      <c r="C2627" s="100"/>
      <c r="D2627" s="100"/>
      <c r="E2627" s="100"/>
      <c r="F2627" s="103" t="s">
        <v>566</v>
      </c>
      <c r="G2627" s="103"/>
      <c r="H2627" s="104">
        <v>10.91</v>
      </c>
    </row>
    <row r="2628" spans="2:8" ht="13.9" customHeight="1">
      <c r="B2628" s="100"/>
      <c r="C2628" s="100"/>
      <c r="D2628" s="100"/>
      <c r="E2628" s="100"/>
      <c r="F2628" s="103" t="s">
        <v>567</v>
      </c>
      <c r="G2628" s="103"/>
      <c r="H2628" s="104">
        <v>2.7515000000000001</v>
      </c>
    </row>
    <row r="2629" spans="2:8" ht="13.9" customHeight="1">
      <c r="B2629" s="100"/>
      <c r="C2629" s="100"/>
      <c r="D2629" s="100"/>
      <c r="E2629" s="100"/>
      <c r="F2629" s="103" t="s">
        <v>568</v>
      </c>
      <c r="G2629" s="103"/>
      <c r="H2629" s="104">
        <v>13.66</v>
      </c>
    </row>
    <row r="2630" spans="2:8" ht="13.9" customHeight="1">
      <c r="B2630" s="100"/>
      <c r="C2630" s="100"/>
      <c r="D2630" s="100"/>
      <c r="E2630" s="100"/>
      <c r="F2630" s="103" t="s">
        <v>539</v>
      </c>
      <c r="G2630" s="103"/>
      <c r="H2630" s="104">
        <v>76.37</v>
      </c>
    </row>
    <row r="2631" spans="2:8" ht="13.9" customHeight="1">
      <c r="B2631" s="100"/>
      <c r="C2631" s="100"/>
      <c r="D2631" s="100"/>
      <c r="E2631" s="100"/>
      <c r="F2631" s="103" t="s">
        <v>569</v>
      </c>
      <c r="G2631" s="103"/>
      <c r="H2631" s="104">
        <v>95.62</v>
      </c>
    </row>
    <row r="2632" spans="2:8" ht="13.9" customHeight="1">
      <c r="B2632" s="100"/>
      <c r="C2632" s="100"/>
      <c r="D2632" s="93"/>
      <c r="E2632" s="93"/>
      <c r="F2632" s="100"/>
      <c r="G2632" s="115"/>
      <c r="H2632" s="100"/>
    </row>
    <row r="2633" spans="2:8" ht="13.9" customHeight="1">
      <c r="B2633" s="87" t="s">
        <v>1356</v>
      </c>
      <c r="C2633" s="87"/>
      <c r="D2633" s="87"/>
      <c r="E2633" s="87"/>
      <c r="F2633" s="87"/>
      <c r="G2633" s="87"/>
      <c r="H2633" s="87"/>
    </row>
    <row r="2634" spans="2:8" ht="13.9" customHeight="1">
      <c r="B2634" s="94" t="s">
        <v>549</v>
      </c>
      <c r="C2634" s="94"/>
      <c r="D2634" s="95" t="s">
        <v>11</v>
      </c>
      <c r="E2634" s="95" t="s">
        <v>550</v>
      </c>
      <c r="F2634" s="95" t="s">
        <v>551</v>
      </c>
      <c r="G2634" s="113" t="s">
        <v>552</v>
      </c>
      <c r="H2634" s="95" t="s">
        <v>553</v>
      </c>
    </row>
    <row r="2635" spans="2:8" ht="13.9" customHeight="1">
      <c r="B2635" s="96" t="s">
        <v>1265</v>
      </c>
      <c r="C2635" s="97" t="s">
        <v>1266</v>
      </c>
      <c r="D2635" s="96" t="s">
        <v>89</v>
      </c>
      <c r="E2635" s="96" t="s">
        <v>813</v>
      </c>
      <c r="F2635" s="98">
        <v>2.5000000000000001E-2</v>
      </c>
      <c r="G2635" s="114">
        <v>43.4</v>
      </c>
      <c r="H2635" s="99">
        <v>1.0900000000000001</v>
      </c>
    </row>
    <row r="2636" spans="2:8">
      <c r="B2636" s="96" t="s">
        <v>1357</v>
      </c>
      <c r="C2636" s="97" t="s">
        <v>1358</v>
      </c>
      <c r="D2636" s="96" t="s">
        <v>89</v>
      </c>
      <c r="E2636" s="96" t="s">
        <v>90</v>
      </c>
      <c r="F2636" s="98">
        <v>1</v>
      </c>
      <c r="G2636" s="114">
        <v>5.59</v>
      </c>
      <c r="H2636" s="99">
        <v>5.59</v>
      </c>
    </row>
    <row r="2637" spans="2:8" ht="19.399999999999999" customHeight="1">
      <c r="B2637" s="96" t="s">
        <v>1267</v>
      </c>
      <c r="C2637" s="97" t="s">
        <v>1268</v>
      </c>
      <c r="D2637" s="96" t="s">
        <v>89</v>
      </c>
      <c r="E2637" s="96" t="s">
        <v>90</v>
      </c>
      <c r="F2637" s="98">
        <v>1</v>
      </c>
      <c r="G2637" s="114">
        <v>1.34</v>
      </c>
      <c r="H2637" s="99">
        <v>1.34</v>
      </c>
    </row>
    <row r="2638" spans="2:8" ht="15" customHeight="1">
      <c r="B2638" s="100"/>
      <c r="C2638" s="100"/>
      <c r="D2638" s="100"/>
      <c r="E2638" s="100"/>
      <c r="F2638" s="101" t="s">
        <v>556</v>
      </c>
      <c r="G2638" s="101"/>
      <c r="H2638" s="102">
        <v>8.02</v>
      </c>
    </row>
    <row r="2639" spans="2:8" ht="13.9" customHeight="1">
      <c r="B2639" s="94" t="s">
        <v>557</v>
      </c>
      <c r="C2639" s="94"/>
      <c r="D2639" s="95" t="s">
        <v>11</v>
      </c>
      <c r="E2639" s="95" t="s">
        <v>550</v>
      </c>
      <c r="F2639" s="95" t="s">
        <v>551</v>
      </c>
      <c r="G2639" s="113" t="s">
        <v>552</v>
      </c>
      <c r="H2639" s="95" t="s">
        <v>553</v>
      </c>
    </row>
    <row r="2640" spans="2:8" ht="13.9" customHeight="1">
      <c r="B2640" s="96" t="s">
        <v>1120</v>
      </c>
      <c r="C2640" s="97" t="s">
        <v>1121</v>
      </c>
      <c r="D2640" s="96" t="s">
        <v>39</v>
      </c>
      <c r="E2640" s="96" t="s">
        <v>40</v>
      </c>
      <c r="F2640" s="98">
        <v>0.18</v>
      </c>
      <c r="G2640" s="114">
        <v>15.41</v>
      </c>
      <c r="H2640" s="99">
        <v>2.77</v>
      </c>
    </row>
    <row r="2641" spans="2:8" ht="13.9" customHeight="1">
      <c r="B2641" s="96" t="s">
        <v>1122</v>
      </c>
      <c r="C2641" s="97" t="s">
        <v>1123</v>
      </c>
      <c r="D2641" s="96" t="s">
        <v>39</v>
      </c>
      <c r="E2641" s="96" t="s">
        <v>40</v>
      </c>
      <c r="F2641" s="98">
        <v>0.18</v>
      </c>
      <c r="G2641" s="114">
        <v>11.49</v>
      </c>
      <c r="H2641" s="99">
        <v>2.0699999999999998</v>
      </c>
    </row>
    <row r="2642" spans="2:8" ht="13.9" customHeight="1">
      <c r="B2642" s="100"/>
      <c r="C2642" s="100"/>
      <c r="D2642" s="100"/>
      <c r="E2642" s="100"/>
      <c r="F2642" s="101" t="s">
        <v>562</v>
      </c>
      <c r="G2642" s="101"/>
      <c r="H2642" s="102">
        <v>4.84</v>
      </c>
    </row>
    <row r="2643" spans="2:8" ht="13.9" customHeight="1">
      <c r="B2643" s="100"/>
      <c r="C2643" s="100"/>
      <c r="D2643" s="100"/>
      <c r="E2643" s="100"/>
      <c r="F2643" s="103" t="s">
        <v>563</v>
      </c>
      <c r="G2643" s="103"/>
      <c r="H2643" s="104">
        <v>12.86</v>
      </c>
    </row>
    <row r="2644" spans="2:8" ht="13.9" customHeight="1">
      <c r="B2644" s="100"/>
      <c r="C2644" s="100"/>
      <c r="D2644" s="100"/>
      <c r="E2644" s="100"/>
      <c r="F2644" s="103" t="s">
        <v>564</v>
      </c>
      <c r="G2644" s="103"/>
      <c r="H2644" s="104">
        <v>10.98</v>
      </c>
    </row>
    <row r="2645" spans="2:8" ht="13.9" customHeight="1">
      <c r="B2645" s="100"/>
      <c r="C2645" s="100"/>
      <c r="D2645" s="100"/>
      <c r="E2645" s="100"/>
      <c r="F2645" s="103" t="s">
        <v>565</v>
      </c>
      <c r="G2645" s="103"/>
      <c r="H2645" s="104">
        <v>1.88</v>
      </c>
    </row>
    <row r="2646" spans="2:8" ht="13.9" customHeight="1">
      <c r="B2646" s="100"/>
      <c r="C2646" s="100"/>
      <c r="D2646" s="100"/>
      <c r="E2646" s="100"/>
      <c r="F2646" s="103" t="s">
        <v>566</v>
      </c>
      <c r="G2646" s="103"/>
      <c r="H2646" s="104">
        <v>12.86</v>
      </c>
    </row>
    <row r="2647" spans="2:8" ht="19.399999999999999" customHeight="1">
      <c r="B2647" s="100"/>
      <c r="C2647" s="100"/>
      <c r="D2647" s="100"/>
      <c r="E2647" s="100"/>
      <c r="F2647" s="103" t="s">
        <v>567</v>
      </c>
      <c r="G2647" s="103"/>
      <c r="H2647" s="104">
        <v>3.2433000000000001</v>
      </c>
    </row>
    <row r="2648" spans="2:8" ht="14.9" customHeight="1">
      <c r="B2648" s="100"/>
      <c r="C2648" s="100"/>
      <c r="D2648" s="100"/>
      <c r="E2648" s="100"/>
      <c r="F2648" s="103" t="s">
        <v>568</v>
      </c>
      <c r="G2648" s="103"/>
      <c r="H2648" s="104">
        <v>16.100000000000001</v>
      </c>
    </row>
    <row r="2649" spans="2:8" ht="13.9" customHeight="1">
      <c r="B2649" s="100"/>
      <c r="C2649" s="100"/>
      <c r="D2649" s="100"/>
      <c r="E2649" s="100"/>
      <c r="F2649" s="103" t="s">
        <v>539</v>
      </c>
      <c r="G2649" s="103"/>
      <c r="H2649" s="104">
        <v>12.86</v>
      </c>
    </row>
    <row r="2650" spans="2:8" ht="13.9" customHeight="1">
      <c r="B2650" s="100"/>
      <c r="C2650" s="100"/>
      <c r="D2650" s="100"/>
      <c r="E2650" s="100"/>
      <c r="F2650" s="103" t="s">
        <v>569</v>
      </c>
      <c r="G2650" s="103"/>
      <c r="H2650" s="104">
        <v>16.100000000000001</v>
      </c>
    </row>
    <row r="2651" spans="2:8" ht="14.9" customHeight="1">
      <c r="B2651" s="100"/>
      <c r="C2651" s="100"/>
      <c r="D2651" s="93"/>
      <c r="E2651" s="93"/>
      <c r="F2651" s="100"/>
      <c r="G2651" s="115"/>
      <c r="H2651" s="100"/>
    </row>
    <row r="2652" spans="2:8" ht="23" customHeight="1">
      <c r="B2652" s="87" t="s">
        <v>1359</v>
      </c>
      <c r="C2652" s="87"/>
      <c r="D2652" s="87"/>
      <c r="E2652" s="87"/>
      <c r="F2652" s="87"/>
      <c r="G2652" s="87"/>
      <c r="H2652" s="87"/>
    </row>
    <row r="2653" spans="2:8" ht="13.9" customHeight="1">
      <c r="B2653" s="94" t="s">
        <v>557</v>
      </c>
      <c r="C2653" s="94"/>
      <c r="D2653" s="95" t="s">
        <v>11</v>
      </c>
      <c r="E2653" s="95" t="s">
        <v>550</v>
      </c>
      <c r="F2653" s="95" t="s">
        <v>551</v>
      </c>
      <c r="G2653" s="113" t="s">
        <v>552</v>
      </c>
      <c r="H2653" s="95" t="s">
        <v>553</v>
      </c>
    </row>
    <row r="2654" spans="2:8" ht="14.9" customHeight="1">
      <c r="B2654" s="96" t="s">
        <v>1360</v>
      </c>
      <c r="C2654" s="97" t="s">
        <v>1361</v>
      </c>
      <c r="D2654" s="96" t="s">
        <v>89</v>
      </c>
      <c r="E2654" s="96" t="s">
        <v>1238</v>
      </c>
      <c r="F2654" s="98">
        <v>5.52</v>
      </c>
      <c r="G2654" s="114">
        <v>23.36</v>
      </c>
      <c r="H2654" s="99">
        <v>128.94999999999999</v>
      </c>
    </row>
    <row r="2655" spans="2:8" ht="21">
      <c r="B2655" s="96" t="s">
        <v>1362</v>
      </c>
      <c r="C2655" s="97" t="s">
        <v>1363</v>
      </c>
      <c r="D2655" s="96" t="s">
        <v>89</v>
      </c>
      <c r="E2655" s="96" t="s">
        <v>173</v>
      </c>
      <c r="F2655" s="98">
        <v>10.08</v>
      </c>
      <c r="G2655" s="114">
        <v>131.74</v>
      </c>
      <c r="H2655" s="99">
        <v>1327.94</v>
      </c>
    </row>
    <row r="2656" spans="2:8">
      <c r="B2656" s="96" t="s">
        <v>1364</v>
      </c>
      <c r="C2656" s="97" t="s">
        <v>1365</v>
      </c>
      <c r="D2656" s="96" t="s">
        <v>89</v>
      </c>
      <c r="E2656" s="96" t="s">
        <v>1238</v>
      </c>
      <c r="F2656" s="98">
        <v>11.52</v>
      </c>
      <c r="G2656" s="114">
        <v>35.04</v>
      </c>
      <c r="H2656" s="99">
        <v>403.66</v>
      </c>
    </row>
    <row r="2657" spans="2:8">
      <c r="B2657" s="96" t="s">
        <v>1366</v>
      </c>
      <c r="C2657" s="97" t="s">
        <v>1367</v>
      </c>
      <c r="D2657" s="96" t="s">
        <v>89</v>
      </c>
      <c r="E2657" s="96" t="s">
        <v>173</v>
      </c>
      <c r="F2657" s="98">
        <v>10.93</v>
      </c>
      <c r="G2657" s="114">
        <v>4.49</v>
      </c>
      <c r="H2657" s="99">
        <v>49.08</v>
      </c>
    </row>
    <row r="2658" spans="2:8" ht="13.9" customHeight="1">
      <c r="B2658" s="96" t="s">
        <v>1368</v>
      </c>
      <c r="C2658" s="97" t="s">
        <v>1369</v>
      </c>
      <c r="D2658" s="96" t="s">
        <v>89</v>
      </c>
      <c r="E2658" s="96" t="s">
        <v>173</v>
      </c>
      <c r="F2658" s="98">
        <v>10.93</v>
      </c>
      <c r="G2658" s="114">
        <v>25.56</v>
      </c>
      <c r="H2658" s="99">
        <v>279.37</v>
      </c>
    </row>
    <row r="2659" spans="2:8" ht="13.9" customHeight="1">
      <c r="B2659" s="96" t="s">
        <v>1370</v>
      </c>
      <c r="C2659" s="97" t="s">
        <v>1371</v>
      </c>
      <c r="D2659" s="96" t="s">
        <v>89</v>
      </c>
      <c r="E2659" s="96" t="s">
        <v>90</v>
      </c>
      <c r="F2659" s="98">
        <v>1</v>
      </c>
      <c r="G2659" s="114">
        <v>515.33000000000004</v>
      </c>
      <c r="H2659" s="99">
        <v>515.33000000000004</v>
      </c>
    </row>
    <row r="2660" spans="2:8" ht="13.9" customHeight="1">
      <c r="B2660" s="100"/>
      <c r="C2660" s="100"/>
      <c r="D2660" s="100"/>
      <c r="E2660" s="100"/>
      <c r="F2660" s="101" t="s">
        <v>562</v>
      </c>
      <c r="G2660" s="101"/>
      <c r="H2660" s="102">
        <v>2704.33</v>
      </c>
    </row>
    <row r="2661" spans="2:8" ht="13.9" customHeight="1">
      <c r="B2661" s="100"/>
      <c r="C2661" s="100"/>
      <c r="D2661" s="100"/>
      <c r="E2661" s="100"/>
      <c r="F2661" s="103" t="s">
        <v>563</v>
      </c>
      <c r="G2661" s="103"/>
      <c r="H2661" s="104">
        <v>2704.33</v>
      </c>
    </row>
    <row r="2662" spans="2:8" ht="13.9" customHeight="1">
      <c r="B2662" s="100"/>
      <c r="C2662" s="100"/>
      <c r="D2662" s="100"/>
      <c r="E2662" s="100"/>
      <c r="F2662" s="103" t="s">
        <v>564</v>
      </c>
      <c r="G2662" s="103"/>
      <c r="H2662" s="104">
        <v>2215.17</v>
      </c>
    </row>
    <row r="2663" spans="2:8" ht="13.9" customHeight="1">
      <c r="B2663" s="100"/>
      <c r="C2663" s="100"/>
      <c r="D2663" s="100"/>
      <c r="E2663" s="100"/>
      <c r="F2663" s="103" t="s">
        <v>565</v>
      </c>
      <c r="G2663" s="103"/>
      <c r="H2663" s="104">
        <v>489.16</v>
      </c>
    </row>
    <row r="2664" spans="2:8" ht="13.9" customHeight="1">
      <c r="B2664" s="100"/>
      <c r="C2664" s="100"/>
      <c r="D2664" s="100"/>
      <c r="E2664" s="100"/>
      <c r="F2664" s="103" t="s">
        <v>566</v>
      </c>
      <c r="G2664" s="103"/>
      <c r="H2664" s="104">
        <v>2704.33</v>
      </c>
    </row>
    <row r="2665" spans="2:8" ht="13.9" customHeight="1">
      <c r="B2665" s="100"/>
      <c r="C2665" s="100"/>
      <c r="D2665" s="100"/>
      <c r="E2665" s="100"/>
      <c r="F2665" s="103" t="s">
        <v>567</v>
      </c>
      <c r="G2665" s="103"/>
      <c r="H2665" s="104">
        <v>682.03200000000004</v>
      </c>
    </row>
    <row r="2666" spans="2:8" ht="13.9" customHeight="1">
      <c r="B2666" s="100"/>
      <c r="C2666" s="100"/>
      <c r="D2666" s="100"/>
      <c r="E2666" s="100"/>
      <c r="F2666" s="103" t="s">
        <v>568</v>
      </c>
      <c r="G2666" s="103"/>
      <c r="H2666" s="104">
        <v>3386.36</v>
      </c>
    </row>
    <row r="2667" spans="2:8" ht="13.9" customHeight="1">
      <c r="B2667" s="100"/>
      <c r="C2667" s="100"/>
      <c r="D2667" s="100"/>
      <c r="E2667" s="100"/>
      <c r="F2667" s="103" t="s">
        <v>539</v>
      </c>
      <c r="G2667" s="103"/>
      <c r="H2667" s="104">
        <v>2704.33</v>
      </c>
    </row>
    <row r="2668" spans="2:8" ht="13.9" customHeight="1">
      <c r="B2668" s="100"/>
      <c r="C2668" s="100"/>
      <c r="D2668" s="100"/>
      <c r="E2668" s="100"/>
      <c r="F2668" s="103" t="s">
        <v>569</v>
      </c>
      <c r="G2668" s="103"/>
      <c r="H2668" s="104">
        <v>3386.36</v>
      </c>
    </row>
    <row r="2669" spans="2:8" ht="13.9" customHeight="1">
      <c r="B2669" s="100"/>
      <c r="C2669" s="100"/>
      <c r="D2669" s="93"/>
      <c r="E2669" s="93"/>
      <c r="F2669" s="100"/>
      <c r="G2669" s="115"/>
      <c r="H2669" s="100"/>
    </row>
    <row r="2670" spans="2:8" ht="12.75" customHeight="1">
      <c r="B2670" s="87" t="s">
        <v>1372</v>
      </c>
      <c r="C2670" s="87"/>
      <c r="D2670" s="87"/>
      <c r="E2670" s="87"/>
      <c r="F2670" s="87"/>
      <c r="G2670" s="87"/>
      <c r="H2670" s="87"/>
    </row>
    <row r="2671" spans="2:8" ht="20.149999999999999" customHeight="1">
      <c r="B2671" s="94" t="s">
        <v>794</v>
      </c>
      <c r="C2671" s="94"/>
      <c r="D2671" s="94"/>
      <c r="E2671" s="95" t="s">
        <v>550</v>
      </c>
      <c r="F2671" s="95" t="s">
        <v>795</v>
      </c>
      <c r="G2671" s="113" t="s">
        <v>796</v>
      </c>
      <c r="H2671" s="95" t="s">
        <v>797</v>
      </c>
    </row>
    <row r="2672" spans="2:8" ht="17.149999999999999" customHeight="1">
      <c r="B2672" s="107" t="s">
        <v>1373</v>
      </c>
      <c r="C2672" s="108" t="s">
        <v>1374</v>
      </c>
      <c r="D2672" s="108"/>
      <c r="E2672" s="107" t="s">
        <v>97</v>
      </c>
      <c r="F2672" s="109">
        <v>34.200000000000003</v>
      </c>
      <c r="G2672" s="116">
        <v>0.45</v>
      </c>
      <c r="H2672" s="110">
        <v>15.39</v>
      </c>
    </row>
    <row r="2673" spans="2:8" ht="12.75" customHeight="1">
      <c r="B2673" s="107" t="s">
        <v>1375</v>
      </c>
      <c r="C2673" s="108" t="s">
        <v>1376</v>
      </c>
      <c r="D2673" s="108"/>
      <c r="E2673" s="107" t="s">
        <v>28</v>
      </c>
      <c r="F2673" s="109">
        <v>1.4</v>
      </c>
      <c r="G2673" s="116">
        <v>29.7</v>
      </c>
      <c r="H2673" s="110">
        <v>41.58</v>
      </c>
    </row>
    <row r="2674" spans="2:8" ht="12.75" customHeight="1">
      <c r="B2674" s="107" t="s">
        <v>1377</v>
      </c>
      <c r="C2674" s="108" t="s">
        <v>1378</v>
      </c>
      <c r="D2674" s="108"/>
      <c r="E2674" s="107" t="s">
        <v>73</v>
      </c>
      <c r="F2674" s="109">
        <v>0.53</v>
      </c>
      <c r="G2674" s="116">
        <v>25</v>
      </c>
      <c r="H2674" s="110">
        <v>13.25</v>
      </c>
    </row>
    <row r="2675" spans="2:8" ht="12.75" customHeight="1">
      <c r="B2675" s="107" t="s">
        <v>1379</v>
      </c>
      <c r="C2675" s="108" t="s">
        <v>1380</v>
      </c>
      <c r="D2675" s="108"/>
      <c r="E2675" s="107" t="s">
        <v>73</v>
      </c>
      <c r="F2675" s="109">
        <v>0.3</v>
      </c>
      <c r="G2675" s="116">
        <v>62.24</v>
      </c>
      <c r="H2675" s="110">
        <v>18.672000000000001</v>
      </c>
    </row>
    <row r="2676" spans="2:8" ht="12.75" customHeight="1">
      <c r="B2676" s="107" t="s">
        <v>1381</v>
      </c>
      <c r="C2676" s="108" t="s">
        <v>1382</v>
      </c>
      <c r="D2676" s="108"/>
      <c r="E2676" s="107" t="s">
        <v>28</v>
      </c>
      <c r="F2676" s="109">
        <v>211</v>
      </c>
      <c r="G2676" s="116">
        <v>0.28000000000000003</v>
      </c>
      <c r="H2676" s="110">
        <v>59.08</v>
      </c>
    </row>
    <row r="2677" spans="2:8" ht="12.75" customHeight="1">
      <c r="B2677" s="107" t="s">
        <v>1383</v>
      </c>
      <c r="C2677" s="108" t="s">
        <v>1384</v>
      </c>
      <c r="D2677" s="108"/>
      <c r="E2677" s="107" t="s">
        <v>73</v>
      </c>
      <c r="F2677" s="109">
        <v>8.4000000000000005E-2</v>
      </c>
      <c r="G2677" s="116">
        <v>62.24</v>
      </c>
      <c r="H2677" s="110">
        <v>5.2281599999999999</v>
      </c>
    </row>
    <row r="2678" spans="2:8" ht="12.75" customHeight="1">
      <c r="B2678" s="107" t="s">
        <v>1385</v>
      </c>
      <c r="C2678" s="108" t="s">
        <v>1386</v>
      </c>
      <c r="D2678" s="108"/>
      <c r="E2678" s="107" t="s">
        <v>90</v>
      </c>
      <c r="F2678" s="109">
        <v>1</v>
      </c>
      <c r="G2678" s="116">
        <v>488.56</v>
      </c>
      <c r="H2678" s="110">
        <v>488.56</v>
      </c>
    </row>
    <row r="2679" spans="2:8" ht="16" customHeight="1">
      <c r="B2679" s="100"/>
      <c r="C2679" s="100"/>
      <c r="D2679" s="100"/>
      <c r="E2679" s="100"/>
      <c r="F2679" s="103" t="s">
        <v>806</v>
      </c>
      <c r="G2679" s="103"/>
      <c r="H2679" s="111">
        <v>641.76020000000005</v>
      </c>
    </row>
    <row r="2680" spans="2:8" ht="13.9" customHeight="1">
      <c r="B2680" s="94" t="s">
        <v>807</v>
      </c>
      <c r="C2680" s="94"/>
      <c r="D2680" s="94"/>
      <c r="E2680" s="95" t="s">
        <v>550</v>
      </c>
      <c r="F2680" s="95" t="s">
        <v>795</v>
      </c>
      <c r="G2680" s="113" t="s">
        <v>552</v>
      </c>
      <c r="H2680" s="95" t="s">
        <v>797</v>
      </c>
    </row>
    <row r="2681" spans="2:8" ht="17.149999999999999" customHeight="1">
      <c r="B2681" s="107" t="s">
        <v>635</v>
      </c>
      <c r="C2681" s="108" t="s">
        <v>636</v>
      </c>
      <c r="D2681" s="108"/>
      <c r="E2681" s="107" t="s">
        <v>40</v>
      </c>
      <c r="F2681" s="110">
        <v>7.42</v>
      </c>
      <c r="G2681" s="116">
        <v>15.83</v>
      </c>
      <c r="H2681" s="110">
        <v>117.4586</v>
      </c>
    </row>
    <row r="2682" spans="2:8" ht="12.75" customHeight="1">
      <c r="B2682" s="107" t="s">
        <v>560</v>
      </c>
      <c r="C2682" s="108" t="s">
        <v>561</v>
      </c>
      <c r="D2682" s="108"/>
      <c r="E2682" s="107" t="s">
        <v>40</v>
      </c>
      <c r="F2682" s="110">
        <v>31.24</v>
      </c>
      <c r="G2682" s="116">
        <v>11.78</v>
      </c>
      <c r="H2682" s="110">
        <v>368.00720000000001</v>
      </c>
    </row>
    <row r="2683" spans="2:8" ht="12.75" customHeight="1">
      <c r="B2683" s="107" t="s">
        <v>1120</v>
      </c>
      <c r="C2683" s="108" t="s">
        <v>1121</v>
      </c>
      <c r="D2683" s="108"/>
      <c r="E2683" s="107" t="s">
        <v>40</v>
      </c>
      <c r="F2683" s="110">
        <v>6.05</v>
      </c>
      <c r="G2683" s="116">
        <v>15.41</v>
      </c>
      <c r="H2683" s="110">
        <v>93.230500000000006</v>
      </c>
    </row>
    <row r="2684" spans="2:8" ht="16" customHeight="1">
      <c r="B2684" s="107" t="s">
        <v>1122</v>
      </c>
      <c r="C2684" s="108" t="s">
        <v>1123</v>
      </c>
      <c r="D2684" s="108"/>
      <c r="E2684" s="107" t="s">
        <v>40</v>
      </c>
      <c r="F2684" s="110">
        <v>6.05</v>
      </c>
      <c r="G2684" s="116">
        <v>11.49</v>
      </c>
      <c r="H2684" s="110">
        <v>69.514499999999998</v>
      </c>
    </row>
    <row r="2685" spans="2:8" ht="17.149999999999999" customHeight="1">
      <c r="B2685" s="100"/>
      <c r="C2685" s="100"/>
      <c r="D2685" s="100"/>
      <c r="E2685" s="100"/>
      <c r="F2685" s="103" t="s">
        <v>808</v>
      </c>
      <c r="G2685" s="103"/>
      <c r="H2685" s="111">
        <v>648.21079999999995</v>
      </c>
    </row>
    <row r="2686" spans="2:8" ht="13.9" customHeight="1">
      <c r="B2686" s="100"/>
      <c r="C2686" s="100"/>
      <c r="D2686" s="100"/>
      <c r="E2686" s="100"/>
      <c r="F2686" s="103" t="s">
        <v>809</v>
      </c>
      <c r="G2686" s="103"/>
      <c r="H2686" s="110">
        <v>1289.971</v>
      </c>
    </row>
    <row r="2687" spans="2:8" ht="13.9" customHeight="1">
      <c r="B2687" s="100"/>
      <c r="C2687" s="100"/>
      <c r="D2687" s="100"/>
      <c r="E2687" s="100"/>
      <c r="F2687" s="103" t="s">
        <v>563</v>
      </c>
      <c r="G2687" s="103"/>
      <c r="H2687" s="104">
        <v>1289.97</v>
      </c>
    </row>
    <row r="2688" spans="2:8" ht="13.9" customHeight="1">
      <c r="B2688" s="100"/>
      <c r="C2688" s="100"/>
      <c r="D2688" s="100"/>
      <c r="E2688" s="100"/>
      <c r="F2688" s="103" t="s">
        <v>564</v>
      </c>
      <c r="G2688" s="103"/>
      <c r="H2688" s="104">
        <v>1045.5999999999999</v>
      </c>
    </row>
    <row r="2689" spans="2:8" ht="13.9" customHeight="1">
      <c r="B2689" s="100"/>
      <c r="C2689" s="100"/>
      <c r="D2689" s="100"/>
      <c r="E2689" s="100"/>
      <c r="F2689" s="103" t="s">
        <v>565</v>
      </c>
      <c r="G2689" s="103"/>
      <c r="H2689" s="104">
        <v>244.37</v>
      </c>
    </row>
    <row r="2690" spans="2:8" ht="13.9" customHeight="1">
      <c r="B2690" s="100"/>
      <c r="C2690" s="100"/>
      <c r="D2690" s="100"/>
      <c r="E2690" s="100"/>
      <c r="F2690" s="103" t="s">
        <v>566</v>
      </c>
      <c r="G2690" s="103"/>
      <c r="H2690" s="104">
        <v>1289.97</v>
      </c>
    </row>
    <row r="2691" spans="2:8" ht="13.9" customHeight="1">
      <c r="B2691" s="100"/>
      <c r="C2691" s="100"/>
      <c r="D2691" s="100"/>
      <c r="E2691" s="100"/>
      <c r="F2691" s="103" t="s">
        <v>567</v>
      </c>
      <c r="G2691" s="103"/>
      <c r="H2691" s="104">
        <v>325.3304</v>
      </c>
    </row>
    <row r="2692" spans="2:8" ht="13.9" customHeight="1">
      <c r="B2692" s="100"/>
      <c r="C2692" s="100"/>
      <c r="D2692" s="100"/>
      <c r="E2692" s="100"/>
      <c r="F2692" s="103" t="s">
        <v>568</v>
      </c>
      <c r="G2692" s="103"/>
      <c r="H2692" s="104">
        <v>1615.3</v>
      </c>
    </row>
    <row r="2693" spans="2:8" ht="13.9" customHeight="1">
      <c r="B2693" s="100"/>
      <c r="C2693" s="100"/>
      <c r="D2693" s="100"/>
      <c r="E2693" s="100"/>
      <c r="F2693" s="103" t="s">
        <v>539</v>
      </c>
      <c r="G2693" s="103"/>
      <c r="H2693" s="104">
        <v>1289.97</v>
      </c>
    </row>
    <row r="2694" spans="2:8" ht="13.9" customHeight="1">
      <c r="B2694" s="100"/>
      <c r="C2694" s="100"/>
      <c r="D2694" s="100"/>
      <c r="E2694" s="100"/>
      <c r="F2694" s="103" t="s">
        <v>569</v>
      </c>
      <c r="G2694" s="103"/>
      <c r="H2694" s="104">
        <v>1615.3</v>
      </c>
    </row>
    <row r="2695" spans="2:8" ht="13.9" customHeight="1">
      <c r="B2695" s="100"/>
      <c r="C2695" s="100"/>
      <c r="D2695" s="93"/>
      <c r="E2695" s="93"/>
      <c r="F2695" s="100"/>
      <c r="G2695" s="115"/>
      <c r="H2695" s="100"/>
    </row>
    <row r="2696" spans="2:8" ht="12.75" customHeight="1">
      <c r="B2696" s="87" t="s">
        <v>1387</v>
      </c>
      <c r="C2696" s="87"/>
      <c r="D2696" s="87"/>
      <c r="E2696" s="87"/>
      <c r="F2696" s="87"/>
      <c r="G2696" s="87"/>
      <c r="H2696" s="87"/>
    </row>
    <row r="2697" spans="2:8" ht="12.75" customHeight="1">
      <c r="B2697" s="94" t="s">
        <v>794</v>
      </c>
      <c r="C2697" s="94"/>
      <c r="D2697" s="94"/>
      <c r="E2697" s="95" t="s">
        <v>550</v>
      </c>
      <c r="F2697" s="95" t="s">
        <v>795</v>
      </c>
      <c r="G2697" s="113" t="s">
        <v>796</v>
      </c>
      <c r="H2697" s="95" t="s">
        <v>797</v>
      </c>
    </row>
    <row r="2698" spans="2:8" ht="17.149999999999999" customHeight="1">
      <c r="B2698" s="107" t="s">
        <v>1177</v>
      </c>
      <c r="C2698" s="108" t="s">
        <v>1178</v>
      </c>
      <c r="D2698" s="108"/>
      <c r="E2698" s="107" t="s">
        <v>813</v>
      </c>
      <c r="F2698" s="109">
        <v>8.0000000000000002E-3</v>
      </c>
      <c r="G2698" s="116">
        <v>55.79</v>
      </c>
      <c r="H2698" s="110">
        <v>0.44631999999999999</v>
      </c>
    </row>
    <row r="2699" spans="2:8" ht="12.75" customHeight="1">
      <c r="B2699" s="107" t="s">
        <v>1181</v>
      </c>
      <c r="C2699" s="108" t="s">
        <v>1182</v>
      </c>
      <c r="D2699" s="108"/>
      <c r="E2699" s="107" t="s">
        <v>1183</v>
      </c>
      <c r="F2699" s="109">
        <v>1.0999999999999999E-2</v>
      </c>
      <c r="G2699" s="116">
        <v>41.18</v>
      </c>
      <c r="H2699" s="110">
        <v>0.45297999999999999</v>
      </c>
    </row>
    <row r="2700" spans="2:8" ht="12.75" customHeight="1">
      <c r="B2700" s="107" t="s">
        <v>1388</v>
      </c>
      <c r="C2700" s="108" t="s">
        <v>1389</v>
      </c>
      <c r="D2700" s="108"/>
      <c r="E2700" s="107" t="s">
        <v>90</v>
      </c>
      <c r="F2700" s="109">
        <v>1</v>
      </c>
      <c r="G2700" s="116">
        <v>4.71</v>
      </c>
      <c r="H2700" s="110">
        <v>4.71</v>
      </c>
    </row>
    <row r="2701" spans="2:8" ht="12.75" customHeight="1">
      <c r="B2701" s="100"/>
      <c r="C2701" s="100"/>
      <c r="D2701" s="100"/>
      <c r="E2701" s="100"/>
      <c r="F2701" s="103" t="s">
        <v>806</v>
      </c>
      <c r="G2701" s="103"/>
      <c r="H2701" s="111">
        <v>5.6093000000000002</v>
      </c>
    </row>
    <row r="2702" spans="2:8" ht="13.9" customHeight="1">
      <c r="B2702" s="94" t="s">
        <v>807</v>
      </c>
      <c r="C2702" s="94"/>
      <c r="D2702" s="94"/>
      <c r="E2702" s="95" t="s">
        <v>550</v>
      </c>
      <c r="F2702" s="95" t="s">
        <v>795</v>
      </c>
      <c r="G2702" s="113" t="s">
        <v>552</v>
      </c>
      <c r="H2702" s="95" t="s">
        <v>797</v>
      </c>
    </row>
    <row r="2703" spans="2:8" ht="17.149999999999999" customHeight="1">
      <c r="B2703" s="107" t="s">
        <v>560</v>
      </c>
      <c r="C2703" s="108" t="s">
        <v>561</v>
      </c>
      <c r="D2703" s="108"/>
      <c r="E2703" s="107" t="s">
        <v>40</v>
      </c>
      <c r="F2703" s="110">
        <v>7.0000000000000007E-2</v>
      </c>
      <c r="G2703" s="116">
        <v>11.78</v>
      </c>
      <c r="H2703" s="110">
        <v>0.8246</v>
      </c>
    </row>
    <row r="2704" spans="2:8" ht="12.75" customHeight="1">
      <c r="B2704" s="107" t="s">
        <v>1120</v>
      </c>
      <c r="C2704" s="108" t="s">
        <v>1121</v>
      </c>
      <c r="D2704" s="108"/>
      <c r="E2704" s="107" t="s">
        <v>40</v>
      </c>
      <c r="F2704" s="110">
        <v>7.0000000000000007E-2</v>
      </c>
      <c r="G2704" s="116">
        <v>15.41</v>
      </c>
      <c r="H2704" s="110">
        <v>1.0787</v>
      </c>
    </row>
    <row r="2705" spans="2:8" ht="16" customHeight="1">
      <c r="B2705" s="100"/>
      <c r="C2705" s="100"/>
      <c r="D2705" s="100"/>
      <c r="E2705" s="100"/>
      <c r="F2705" s="103" t="s">
        <v>808</v>
      </c>
      <c r="G2705" s="103"/>
      <c r="H2705" s="111">
        <v>1.9033</v>
      </c>
    </row>
    <row r="2706" spans="2:8" ht="13.9" customHeight="1">
      <c r="B2706" s="100"/>
      <c r="C2706" s="100"/>
      <c r="D2706" s="100"/>
      <c r="E2706" s="100"/>
      <c r="F2706" s="103" t="s">
        <v>809</v>
      </c>
      <c r="G2706" s="103"/>
      <c r="H2706" s="110">
        <v>7.5125999999999999</v>
      </c>
    </row>
    <row r="2707" spans="2:8" ht="13.9" customHeight="1">
      <c r="B2707" s="100"/>
      <c r="C2707" s="100"/>
      <c r="D2707" s="100"/>
      <c r="E2707" s="100"/>
      <c r="F2707" s="103" t="s">
        <v>563</v>
      </c>
      <c r="G2707" s="103"/>
      <c r="H2707" s="104">
        <v>7.51</v>
      </c>
    </row>
    <row r="2708" spans="2:8" ht="13.9" customHeight="1">
      <c r="B2708" s="100"/>
      <c r="C2708" s="100"/>
      <c r="D2708" s="100"/>
      <c r="E2708" s="100"/>
      <c r="F2708" s="103" t="s">
        <v>564</v>
      </c>
      <c r="G2708" s="103"/>
      <c r="H2708" s="104">
        <v>6.78</v>
      </c>
    </row>
    <row r="2709" spans="2:8" ht="13.9" customHeight="1">
      <c r="B2709" s="100"/>
      <c r="C2709" s="100"/>
      <c r="D2709" s="100"/>
      <c r="E2709" s="100"/>
      <c r="F2709" s="103" t="s">
        <v>565</v>
      </c>
      <c r="G2709" s="103"/>
      <c r="H2709" s="104">
        <v>0.73</v>
      </c>
    </row>
    <row r="2710" spans="2:8" ht="13.9" customHeight="1">
      <c r="B2710" s="100"/>
      <c r="C2710" s="100"/>
      <c r="D2710" s="100"/>
      <c r="E2710" s="100"/>
      <c r="F2710" s="103" t="s">
        <v>566</v>
      </c>
      <c r="G2710" s="103"/>
      <c r="H2710" s="104">
        <v>7.51</v>
      </c>
    </row>
    <row r="2711" spans="2:8" ht="13.9" customHeight="1">
      <c r="B2711" s="100"/>
      <c r="C2711" s="100"/>
      <c r="D2711" s="100"/>
      <c r="E2711" s="100"/>
      <c r="F2711" s="103" t="s">
        <v>567</v>
      </c>
      <c r="G2711" s="103"/>
      <c r="H2711" s="104">
        <v>1.8939999999999999</v>
      </c>
    </row>
    <row r="2712" spans="2:8" ht="13.9" customHeight="1">
      <c r="B2712" s="100"/>
      <c r="C2712" s="100"/>
      <c r="D2712" s="100"/>
      <c r="E2712" s="100"/>
      <c r="F2712" s="103" t="s">
        <v>568</v>
      </c>
      <c r="G2712" s="103"/>
      <c r="H2712" s="104">
        <v>9.4</v>
      </c>
    </row>
    <row r="2713" spans="2:8" ht="13.9" customHeight="1">
      <c r="B2713" s="100"/>
      <c r="C2713" s="100"/>
      <c r="D2713" s="100"/>
      <c r="E2713" s="100"/>
      <c r="F2713" s="103" t="s">
        <v>539</v>
      </c>
      <c r="G2713" s="103"/>
      <c r="H2713" s="104">
        <v>45.06</v>
      </c>
    </row>
    <row r="2714" spans="2:8" ht="13.9" customHeight="1">
      <c r="B2714" s="100"/>
      <c r="C2714" s="100"/>
      <c r="D2714" s="100"/>
      <c r="E2714" s="100"/>
      <c r="F2714" s="103" t="s">
        <v>569</v>
      </c>
      <c r="G2714" s="103"/>
      <c r="H2714" s="104">
        <v>56.4</v>
      </c>
    </row>
    <row r="2715" spans="2:8" ht="13.9" customHeight="1">
      <c r="B2715" s="100"/>
      <c r="C2715" s="100"/>
      <c r="D2715" s="93"/>
      <c r="E2715" s="93"/>
      <c r="F2715" s="100"/>
      <c r="G2715" s="115"/>
      <c r="H2715" s="100"/>
    </row>
    <row r="2716" spans="2:8" ht="12.75" customHeight="1">
      <c r="B2716" s="87" t="s">
        <v>1390</v>
      </c>
      <c r="C2716" s="87"/>
      <c r="D2716" s="87"/>
      <c r="E2716" s="87"/>
      <c r="F2716" s="87"/>
      <c r="G2716" s="87"/>
      <c r="H2716" s="87"/>
    </row>
    <row r="2717" spans="2:8" ht="20.149999999999999" customHeight="1">
      <c r="B2717" s="94" t="s">
        <v>549</v>
      </c>
      <c r="C2717" s="94"/>
      <c r="D2717" s="95" t="s">
        <v>11</v>
      </c>
      <c r="E2717" s="95" t="s">
        <v>550</v>
      </c>
      <c r="F2717" s="95" t="s">
        <v>551</v>
      </c>
      <c r="G2717" s="113" t="s">
        <v>552</v>
      </c>
      <c r="H2717" s="95" t="s">
        <v>553</v>
      </c>
    </row>
    <row r="2718" spans="2:8" ht="14.15" customHeight="1">
      <c r="B2718" s="96" t="s">
        <v>1391</v>
      </c>
      <c r="C2718" s="97" t="s">
        <v>1392</v>
      </c>
      <c r="D2718" s="96" t="s">
        <v>89</v>
      </c>
      <c r="E2718" s="96" t="s">
        <v>1238</v>
      </c>
      <c r="F2718" s="98">
        <v>0.51390000000000002</v>
      </c>
      <c r="G2718" s="114">
        <v>89.4</v>
      </c>
      <c r="H2718" s="99">
        <v>45.94</v>
      </c>
    </row>
    <row r="2719" spans="2:8">
      <c r="B2719" s="96" t="s">
        <v>1393</v>
      </c>
      <c r="C2719" s="97" t="s">
        <v>1394</v>
      </c>
      <c r="D2719" s="96" t="s">
        <v>89</v>
      </c>
      <c r="E2719" s="96" t="s">
        <v>90</v>
      </c>
      <c r="F2719" s="98">
        <v>1411.2</v>
      </c>
      <c r="G2719" s="114">
        <v>0.28999999999999998</v>
      </c>
      <c r="H2719" s="99">
        <v>409.25</v>
      </c>
    </row>
    <row r="2720" spans="2:8" ht="15" customHeight="1">
      <c r="B2720" s="100"/>
      <c r="C2720" s="100"/>
      <c r="D2720" s="100"/>
      <c r="E2720" s="100"/>
      <c r="F2720" s="101" t="s">
        <v>556</v>
      </c>
      <c r="G2720" s="101"/>
      <c r="H2720" s="102">
        <v>455.19</v>
      </c>
    </row>
    <row r="2721" spans="2:8" ht="13.9" customHeight="1">
      <c r="B2721" s="94" t="s">
        <v>557</v>
      </c>
      <c r="C2721" s="94"/>
      <c r="D2721" s="95" t="s">
        <v>11</v>
      </c>
      <c r="E2721" s="95" t="s">
        <v>550</v>
      </c>
      <c r="F2721" s="95" t="s">
        <v>551</v>
      </c>
      <c r="G2721" s="113" t="s">
        <v>552</v>
      </c>
      <c r="H2721" s="95" t="s">
        <v>553</v>
      </c>
    </row>
    <row r="2722" spans="2:8" ht="14.15" customHeight="1">
      <c r="B2722" s="96" t="s">
        <v>1395</v>
      </c>
      <c r="C2722" s="97" t="s">
        <v>1396</v>
      </c>
      <c r="D2722" s="96" t="s">
        <v>89</v>
      </c>
      <c r="E2722" s="96" t="s">
        <v>1397</v>
      </c>
      <c r="F2722" s="98">
        <v>0.24690000000000001</v>
      </c>
      <c r="G2722" s="114">
        <v>86.39</v>
      </c>
      <c r="H2722" s="99">
        <v>21.33</v>
      </c>
    </row>
    <row r="2723" spans="2:8" ht="31.5">
      <c r="B2723" s="96" t="s">
        <v>1398</v>
      </c>
      <c r="C2723" s="97" t="s">
        <v>1399</v>
      </c>
      <c r="D2723" s="96" t="s">
        <v>89</v>
      </c>
      <c r="E2723" s="96" t="s">
        <v>1400</v>
      </c>
      <c r="F2723" s="98">
        <v>0.83050000000000002</v>
      </c>
      <c r="G2723" s="114">
        <v>39.4</v>
      </c>
      <c r="H2723" s="99">
        <v>32.72</v>
      </c>
    </row>
    <row r="2724" spans="2:8" ht="21">
      <c r="B2724" s="96" t="s">
        <v>1401</v>
      </c>
      <c r="C2724" s="97" t="s">
        <v>1402</v>
      </c>
      <c r="D2724" s="96" t="s">
        <v>89</v>
      </c>
      <c r="E2724" s="96" t="s">
        <v>1238</v>
      </c>
      <c r="F2724" s="98">
        <v>6.6E-3</v>
      </c>
      <c r="G2724" s="114">
        <v>337.28</v>
      </c>
      <c r="H2724" s="99">
        <v>2.23</v>
      </c>
    </row>
    <row r="2725" spans="2:8">
      <c r="B2725" s="96" t="s">
        <v>1403</v>
      </c>
      <c r="C2725" s="97" t="s">
        <v>1404</v>
      </c>
      <c r="D2725" s="96" t="s">
        <v>89</v>
      </c>
      <c r="E2725" s="96" t="s">
        <v>1405</v>
      </c>
      <c r="F2725" s="98">
        <v>27.3034</v>
      </c>
      <c r="G2725" s="114">
        <v>17.22</v>
      </c>
      <c r="H2725" s="99">
        <v>470.16</v>
      </c>
    </row>
    <row r="2726" spans="2:8">
      <c r="B2726" s="96" t="s">
        <v>1406</v>
      </c>
      <c r="C2726" s="97" t="s">
        <v>1407</v>
      </c>
      <c r="D2726" s="96" t="s">
        <v>89</v>
      </c>
      <c r="E2726" s="96" t="s">
        <v>1405</v>
      </c>
      <c r="F2726" s="98">
        <v>27.3034</v>
      </c>
      <c r="G2726" s="114">
        <v>13.65</v>
      </c>
      <c r="H2726" s="99">
        <v>372.69</v>
      </c>
    </row>
    <row r="2727" spans="2:8">
      <c r="B2727" s="96" t="s">
        <v>1408</v>
      </c>
      <c r="C2727" s="97" t="s">
        <v>1409</v>
      </c>
      <c r="D2727" s="96" t="s">
        <v>89</v>
      </c>
      <c r="E2727" s="96" t="s">
        <v>1238</v>
      </c>
      <c r="F2727" s="98">
        <v>0.192</v>
      </c>
      <c r="G2727" s="114">
        <v>596.03</v>
      </c>
      <c r="H2727" s="99">
        <v>114.44</v>
      </c>
    </row>
    <row r="2728" spans="2:8">
      <c r="B2728" s="96" t="s">
        <v>1410</v>
      </c>
      <c r="C2728" s="97" t="s">
        <v>1411</v>
      </c>
      <c r="D2728" s="96" t="s">
        <v>89</v>
      </c>
      <c r="E2728" s="96" t="s">
        <v>813</v>
      </c>
      <c r="F2728" s="98">
        <v>5.9231999999999996</v>
      </c>
      <c r="G2728" s="114">
        <v>6.68</v>
      </c>
      <c r="H2728" s="99">
        <v>39.57</v>
      </c>
    </row>
    <row r="2729" spans="2:8" ht="21">
      <c r="B2729" s="96" t="s">
        <v>1412</v>
      </c>
      <c r="C2729" s="97" t="s">
        <v>1413</v>
      </c>
      <c r="D2729" s="96" t="s">
        <v>89</v>
      </c>
      <c r="E2729" s="96" t="s">
        <v>813</v>
      </c>
      <c r="F2729" s="98">
        <v>12.426</v>
      </c>
      <c r="G2729" s="114">
        <v>11.56</v>
      </c>
      <c r="H2729" s="99">
        <v>143.63999999999999</v>
      </c>
    </row>
    <row r="2730" spans="2:8" ht="21">
      <c r="B2730" s="96" t="s">
        <v>1414</v>
      </c>
      <c r="C2730" s="97" t="s">
        <v>1415</v>
      </c>
      <c r="D2730" s="96" t="s">
        <v>89</v>
      </c>
      <c r="E2730" s="96" t="s">
        <v>1238</v>
      </c>
      <c r="F2730" s="98">
        <v>0.16500000000000001</v>
      </c>
      <c r="G2730" s="114">
        <v>144.72</v>
      </c>
      <c r="H2730" s="99">
        <v>23.88</v>
      </c>
    </row>
    <row r="2731" spans="2:8" ht="21">
      <c r="B2731" s="96" t="s">
        <v>1416</v>
      </c>
      <c r="C2731" s="97" t="s">
        <v>1417</v>
      </c>
      <c r="D2731" s="96" t="s">
        <v>89</v>
      </c>
      <c r="E2731" s="96" t="s">
        <v>1238</v>
      </c>
      <c r="F2731" s="98">
        <v>0.46810000000000002</v>
      </c>
      <c r="G2731" s="114">
        <v>320.13</v>
      </c>
      <c r="H2731" s="99">
        <v>149.85</v>
      </c>
    </row>
    <row r="2732" spans="2:8" ht="21">
      <c r="B2732" s="96" t="s">
        <v>1418</v>
      </c>
      <c r="C2732" s="97" t="s">
        <v>1419</v>
      </c>
      <c r="D2732" s="96" t="s">
        <v>89</v>
      </c>
      <c r="E2732" s="96" t="s">
        <v>173</v>
      </c>
      <c r="F2732" s="98">
        <v>1.92</v>
      </c>
      <c r="G2732" s="114">
        <v>45</v>
      </c>
      <c r="H2732" s="99">
        <v>86.4</v>
      </c>
    </row>
    <row r="2733" spans="2:8" ht="21">
      <c r="B2733" s="96" t="s">
        <v>1420</v>
      </c>
      <c r="C2733" s="97" t="s">
        <v>1421</v>
      </c>
      <c r="D2733" s="96" t="s">
        <v>89</v>
      </c>
      <c r="E2733" s="96" t="s">
        <v>1238</v>
      </c>
      <c r="F2733" s="98">
        <v>0.26590000000000003</v>
      </c>
      <c r="G2733" s="114">
        <v>1606.75</v>
      </c>
      <c r="H2733" s="99">
        <v>427.23</v>
      </c>
    </row>
    <row r="2734" spans="2:8" ht="15" customHeight="1">
      <c r="B2734" s="100"/>
      <c r="C2734" s="100"/>
      <c r="D2734" s="100"/>
      <c r="E2734" s="100"/>
      <c r="F2734" s="101" t="s">
        <v>562</v>
      </c>
      <c r="G2734" s="101"/>
      <c r="H2734" s="102">
        <v>1884.14</v>
      </c>
    </row>
    <row r="2735" spans="2:8" ht="13.9" customHeight="1">
      <c r="B2735" s="100"/>
      <c r="C2735" s="100"/>
      <c r="D2735" s="100"/>
      <c r="E2735" s="100"/>
      <c r="F2735" s="103" t="s">
        <v>563</v>
      </c>
      <c r="G2735" s="103"/>
      <c r="H2735" s="104">
        <v>2339.33</v>
      </c>
    </row>
    <row r="2736" spans="2:8" ht="13.9" customHeight="1">
      <c r="B2736" s="100"/>
      <c r="C2736" s="100"/>
      <c r="D2736" s="100"/>
      <c r="E2736" s="100"/>
      <c r="F2736" s="103" t="s">
        <v>564</v>
      </c>
      <c r="G2736" s="103"/>
      <c r="H2736" s="104">
        <v>1912.28</v>
      </c>
    </row>
    <row r="2737" spans="2:8" ht="13.9" customHeight="1">
      <c r="B2737" s="100"/>
      <c r="C2737" s="100"/>
      <c r="D2737" s="100"/>
      <c r="E2737" s="100"/>
      <c r="F2737" s="103" t="s">
        <v>565</v>
      </c>
      <c r="G2737" s="103"/>
      <c r="H2737" s="104">
        <v>427.05</v>
      </c>
    </row>
    <row r="2738" spans="2:8" ht="13.9" customHeight="1">
      <c r="B2738" s="100"/>
      <c r="C2738" s="100"/>
      <c r="D2738" s="100"/>
      <c r="E2738" s="100"/>
      <c r="F2738" s="103" t="s">
        <v>566</v>
      </c>
      <c r="G2738" s="103"/>
      <c r="H2738" s="104">
        <v>2339.33</v>
      </c>
    </row>
    <row r="2739" spans="2:8" ht="13.9" customHeight="1">
      <c r="B2739" s="100"/>
      <c r="C2739" s="100"/>
      <c r="D2739" s="100"/>
      <c r="E2739" s="100"/>
      <c r="F2739" s="103" t="s">
        <v>567</v>
      </c>
      <c r="G2739" s="103"/>
      <c r="H2739" s="104">
        <v>589.97900000000004</v>
      </c>
    </row>
    <row r="2740" spans="2:8" ht="13.9" customHeight="1">
      <c r="B2740" s="100"/>
      <c r="C2740" s="100"/>
      <c r="D2740" s="100"/>
      <c r="E2740" s="100"/>
      <c r="F2740" s="103" t="s">
        <v>568</v>
      </c>
      <c r="G2740" s="103"/>
      <c r="H2740" s="104">
        <v>2929.31</v>
      </c>
    </row>
    <row r="2741" spans="2:8" ht="13.9" customHeight="1">
      <c r="B2741" s="100"/>
      <c r="C2741" s="100"/>
      <c r="D2741" s="100"/>
      <c r="E2741" s="100"/>
      <c r="F2741" s="103" t="s">
        <v>539</v>
      </c>
      <c r="G2741" s="103"/>
      <c r="H2741" s="104">
        <v>2339.33</v>
      </c>
    </row>
    <row r="2742" spans="2:8" ht="13.9" customHeight="1">
      <c r="B2742" s="100"/>
      <c r="C2742" s="100"/>
      <c r="D2742" s="100"/>
      <c r="E2742" s="100"/>
      <c r="F2742" s="103" t="s">
        <v>569</v>
      </c>
      <c r="G2742" s="103"/>
      <c r="H2742" s="104">
        <v>2929.31</v>
      </c>
    </row>
    <row r="2743" spans="2:8" ht="13.9" customHeight="1">
      <c r="B2743" s="100"/>
      <c r="C2743" s="100"/>
      <c r="D2743" s="93"/>
      <c r="E2743" s="93"/>
      <c r="F2743" s="100"/>
      <c r="G2743" s="115"/>
      <c r="H2743" s="100"/>
    </row>
    <row r="2744" spans="2:8" ht="12.75" customHeight="1">
      <c r="B2744" s="87" t="s">
        <v>1422</v>
      </c>
      <c r="C2744" s="87"/>
      <c r="D2744" s="87"/>
      <c r="E2744" s="87"/>
      <c r="F2744" s="87"/>
      <c r="G2744" s="87"/>
      <c r="H2744" s="87"/>
    </row>
    <row r="2745" spans="2:8" ht="12.75" customHeight="1">
      <c r="B2745" s="94" t="s">
        <v>557</v>
      </c>
      <c r="C2745" s="94"/>
      <c r="D2745" s="95" t="s">
        <v>11</v>
      </c>
      <c r="E2745" s="95" t="s">
        <v>550</v>
      </c>
      <c r="F2745" s="95" t="s">
        <v>551</v>
      </c>
      <c r="G2745" s="113" t="s">
        <v>552</v>
      </c>
      <c r="H2745" s="95" t="s">
        <v>553</v>
      </c>
    </row>
    <row r="2746" spans="2:8" ht="14.15" customHeight="1">
      <c r="B2746" s="96" t="s">
        <v>1120</v>
      </c>
      <c r="C2746" s="97" t="s">
        <v>1121</v>
      </c>
      <c r="D2746" s="96" t="s">
        <v>39</v>
      </c>
      <c r="E2746" s="96" t="s">
        <v>40</v>
      </c>
      <c r="F2746" s="98">
        <v>0.45</v>
      </c>
      <c r="G2746" s="114">
        <v>15.41</v>
      </c>
      <c r="H2746" s="99">
        <v>6.93</v>
      </c>
    </row>
    <row r="2747" spans="2:8" ht="15" customHeight="1">
      <c r="B2747" s="100"/>
      <c r="C2747" s="100"/>
      <c r="D2747" s="100"/>
      <c r="E2747" s="100"/>
      <c r="F2747" s="101" t="s">
        <v>562</v>
      </c>
      <c r="G2747" s="101"/>
      <c r="H2747" s="102">
        <v>6.93</v>
      </c>
    </row>
    <row r="2748" spans="2:8" ht="13.9" customHeight="1">
      <c r="B2748" s="100"/>
      <c r="C2748" s="100"/>
      <c r="D2748" s="100"/>
      <c r="E2748" s="100"/>
      <c r="F2748" s="103" t="s">
        <v>563</v>
      </c>
      <c r="G2748" s="103"/>
      <c r="H2748" s="104">
        <v>6.93</v>
      </c>
    </row>
    <row r="2749" spans="2:8" ht="13.9" customHeight="1">
      <c r="B2749" s="100"/>
      <c r="C2749" s="100"/>
      <c r="D2749" s="100"/>
      <c r="E2749" s="100"/>
      <c r="F2749" s="103" t="s">
        <v>564</v>
      </c>
      <c r="G2749" s="103"/>
      <c r="H2749" s="104">
        <v>4.17</v>
      </c>
    </row>
    <row r="2750" spans="2:8" ht="13.9" customHeight="1">
      <c r="B2750" s="100"/>
      <c r="C2750" s="100"/>
      <c r="D2750" s="100"/>
      <c r="E2750" s="100"/>
      <c r="F2750" s="103" t="s">
        <v>565</v>
      </c>
      <c r="G2750" s="103"/>
      <c r="H2750" s="104">
        <v>2.76</v>
      </c>
    </row>
    <row r="2751" spans="2:8" ht="13.9" customHeight="1">
      <c r="B2751" s="100"/>
      <c r="C2751" s="100"/>
      <c r="D2751" s="100"/>
      <c r="E2751" s="100"/>
      <c r="F2751" s="103" t="s">
        <v>566</v>
      </c>
      <c r="G2751" s="103"/>
      <c r="H2751" s="104">
        <v>6.93</v>
      </c>
    </row>
    <row r="2752" spans="2:8" ht="13.9" customHeight="1">
      <c r="B2752" s="100"/>
      <c r="C2752" s="100"/>
      <c r="D2752" s="100"/>
      <c r="E2752" s="100"/>
      <c r="F2752" s="103" t="s">
        <v>567</v>
      </c>
      <c r="G2752" s="103"/>
      <c r="H2752" s="104">
        <v>1.7477</v>
      </c>
    </row>
    <row r="2753" spans="2:8" ht="13.9" customHeight="1">
      <c r="B2753" s="100"/>
      <c r="C2753" s="100"/>
      <c r="D2753" s="100"/>
      <c r="E2753" s="100"/>
      <c r="F2753" s="103" t="s">
        <v>568</v>
      </c>
      <c r="G2753" s="103"/>
      <c r="H2753" s="104">
        <v>8.68</v>
      </c>
    </row>
    <row r="2754" spans="2:8" ht="13.9" customHeight="1">
      <c r="B2754" s="100"/>
      <c r="C2754" s="100"/>
      <c r="D2754" s="100"/>
      <c r="E2754" s="100"/>
      <c r="F2754" s="103" t="s">
        <v>539</v>
      </c>
      <c r="G2754" s="103"/>
      <c r="H2754" s="104">
        <v>152.46</v>
      </c>
    </row>
    <row r="2755" spans="2:8" ht="13.9" customHeight="1">
      <c r="B2755" s="100"/>
      <c r="C2755" s="100"/>
      <c r="D2755" s="100"/>
      <c r="E2755" s="100"/>
      <c r="F2755" s="103" t="s">
        <v>569</v>
      </c>
      <c r="G2755" s="103"/>
      <c r="H2755" s="104">
        <v>190.96</v>
      </c>
    </row>
    <row r="2756" spans="2:8" ht="13.9" customHeight="1">
      <c r="B2756" s="100"/>
      <c r="C2756" s="100"/>
      <c r="D2756" s="93"/>
      <c r="E2756" s="93"/>
      <c r="F2756" s="100"/>
      <c r="G2756" s="115"/>
      <c r="H2756" s="100"/>
    </row>
    <row r="2757" spans="2:8" ht="12.75" customHeight="1">
      <c r="B2757" s="87" t="s">
        <v>1423</v>
      </c>
      <c r="C2757" s="87"/>
      <c r="D2757" s="87"/>
      <c r="E2757" s="87"/>
      <c r="F2757" s="87"/>
      <c r="G2757" s="87"/>
      <c r="H2757" s="87"/>
    </row>
    <row r="2758" spans="2:8" ht="12.75" customHeight="1">
      <c r="B2758" s="94" t="s">
        <v>557</v>
      </c>
      <c r="C2758" s="94"/>
      <c r="D2758" s="95" t="s">
        <v>11</v>
      </c>
      <c r="E2758" s="95" t="s">
        <v>550</v>
      </c>
      <c r="F2758" s="95" t="s">
        <v>551</v>
      </c>
      <c r="G2758" s="113" t="s">
        <v>552</v>
      </c>
      <c r="H2758" s="95" t="s">
        <v>553</v>
      </c>
    </row>
    <row r="2759" spans="2:8" ht="14.15" customHeight="1">
      <c r="B2759" s="96" t="s">
        <v>1120</v>
      </c>
      <c r="C2759" s="97" t="s">
        <v>1121</v>
      </c>
      <c r="D2759" s="96" t="s">
        <v>39</v>
      </c>
      <c r="E2759" s="96" t="s">
        <v>40</v>
      </c>
      <c r="F2759" s="98">
        <v>0.48899999999999999</v>
      </c>
      <c r="G2759" s="114">
        <v>15.41</v>
      </c>
      <c r="H2759" s="99">
        <v>7.54</v>
      </c>
    </row>
    <row r="2760" spans="2:8">
      <c r="B2760" s="96" t="s">
        <v>560</v>
      </c>
      <c r="C2760" s="97" t="s">
        <v>561</v>
      </c>
      <c r="D2760" s="96" t="s">
        <v>39</v>
      </c>
      <c r="E2760" s="96" t="s">
        <v>40</v>
      </c>
      <c r="F2760" s="98">
        <v>1.171</v>
      </c>
      <c r="G2760" s="114">
        <v>11.78</v>
      </c>
      <c r="H2760" s="99">
        <v>13.79</v>
      </c>
    </row>
    <row r="2761" spans="2:8" ht="15" customHeight="1">
      <c r="B2761" s="100"/>
      <c r="C2761" s="100"/>
      <c r="D2761" s="100"/>
      <c r="E2761" s="100"/>
      <c r="F2761" s="101" t="s">
        <v>562</v>
      </c>
      <c r="G2761" s="101"/>
      <c r="H2761" s="102">
        <v>21.33</v>
      </c>
    </row>
    <row r="2762" spans="2:8" ht="13.9" customHeight="1">
      <c r="B2762" s="100"/>
      <c r="C2762" s="100"/>
      <c r="D2762" s="100"/>
      <c r="E2762" s="100"/>
      <c r="F2762" s="103" t="s">
        <v>563</v>
      </c>
      <c r="G2762" s="103"/>
      <c r="H2762" s="104">
        <v>21.33</v>
      </c>
    </row>
    <row r="2763" spans="2:8" ht="13.9" customHeight="1">
      <c r="B2763" s="100"/>
      <c r="C2763" s="100"/>
      <c r="D2763" s="100"/>
      <c r="E2763" s="100"/>
      <c r="F2763" s="103" t="s">
        <v>564</v>
      </c>
      <c r="G2763" s="103"/>
      <c r="H2763" s="104">
        <v>13.25</v>
      </c>
    </row>
    <row r="2764" spans="2:8" ht="13.9" customHeight="1">
      <c r="B2764" s="100"/>
      <c r="C2764" s="100"/>
      <c r="D2764" s="100"/>
      <c r="E2764" s="100"/>
      <c r="F2764" s="103" t="s">
        <v>565</v>
      </c>
      <c r="G2764" s="103"/>
      <c r="H2764" s="104">
        <v>8.08</v>
      </c>
    </row>
    <row r="2765" spans="2:8" ht="13.9" customHeight="1">
      <c r="B2765" s="100"/>
      <c r="C2765" s="100"/>
      <c r="D2765" s="100"/>
      <c r="E2765" s="100"/>
      <c r="F2765" s="103" t="s">
        <v>566</v>
      </c>
      <c r="G2765" s="103"/>
      <c r="H2765" s="104">
        <v>21.33</v>
      </c>
    </row>
    <row r="2766" spans="2:8" ht="13.9" customHeight="1">
      <c r="B2766" s="100"/>
      <c r="C2766" s="100"/>
      <c r="D2766" s="100"/>
      <c r="E2766" s="100"/>
      <c r="F2766" s="103" t="s">
        <v>567</v>
      </c>
      <c r="G2766" s="103"/>
      <c r="H2766" s="104">
        <v>5.3794000000000004</v>
      </c>
    </row>
    <row r="2767" spans="2:8" ht="13.9" customHeight="1">
      <c r="B2767" s="100"/>
      <c r="C2767" s="100"/>
      <c r="D2767" s="100"/>
      <c r="E2767" s="100"/>
      <c r="F2767" s="103" t="s">
        <v>568</v>
      </c>
      <c r="G2767" s="103"/>
      <c r="H2767" s="104">
        <v>26.71</v>
      </c>
    </row>
    <row r="2768" spans="2:8" ht="13.9" customHeight="1">
      <c r="B2768" s="100"/>
      <c r="C2768" s="100"/>
      <c r="D2768" s="100"/>
      <c r="E2768" s="100"/>
      <c r="F2768" s="103" t="s">
        <v>539</v>
      </c>
      <c r="G2768" s="103"/>
      <c r="H2768" s="104">
        <v>63.99</v>
      </c>
    </row>
    <row r="2769" spans="2:8" ht="13.9" customHeight="1">
      <c r="B2769" s="100"/>
      <c r="C2769" s="100"/>
      <c r="D2769" s="100"/>
      <c r="E2769" s="100"/>
      <c r="F2769" s="103" t="s">
        <v>569</v>
      </c>
      <c r="G2769" s="103"/>
      <c r="H2769" s="104">
        <v>80.13</v>
      </c>
    </row>
    <row r="2770" spans="2:8" ht="13.9" customHeight="1">
      <c r="B2770" s="100"/>
      <c r="C2770" s="100"/>
      <c r="D2770" s="93"/>
      <c r="E2770" s="93"/>
      <c r="F2770" s="100"/>
      <c r="G2770" s="115"/>
      <c r="H2770" s="100"/>
    </row>
    <row r="2771" spans="2:8" ht="25" customHeight="1">
      <c r="B2771" s="87" t="s">
        <v>1424</v>
      </c>
      <c r="C2771" s="87"/>
      <c r="D2771" s="87"/>
      <c r="E2771" s="87"/>
      <c r="F2771" s="87"/>
      <c r="G2771" s="87"/>
      <c r="H2771" s="87"/>
    </row>
    <row r="2772" spans="2:8" ht="29.15" customHeight="1">
      <c r="B2772" s="94" t="s">
        <v>549</v>
      </c>
      <c r="C2772" s="94"/>
      <c r="D2772" s="95" t="s">
        <v>11</v>
      </c>
      <c r="E2772" s="95" t="s">
        <v>550</v>
      </c>
      <c r="F2772" s="95" t="s">
        <v>551</v>
      </c>
      <c r="G2772" s="113" t="s">
        <v>552</v>
      </c>
      <c r="H2772" s="95" t="s">
        <v>553</v>
      </c>
    </row>
    <row r="2773" spans="2:8" ht="14.15" customHeight="1">
      <c r="B2773" s="96" t="s">
        <v>1425</v>
      </c>
      <c r="C2773" s="97" t="s">
        <v>1426</v>
      </c>
      <c r="D2773" s="96" t="s">
        <v>39</v>
      </c>
      <c r="E2773" s="96" t="s">
        <v>28</v>
      </c>
      <c r="F2773" s="98">
        <v>1</v>
      </c>
      <c r="G2773" s="114">
        <v>5.32</v>
      </c>
      <c r="H2773" s="99">
        <v>5.32</v>
      </c>
    </row>
    <row r="2774" spans="2:8" ht="15" customHeight="1">
      <c r="B2774" s="100"/>
      <c r="C2774" s="100"/>
      <c r="D2774" s="100"/>
      <c r="E2774" s="100"/>
      <c r="F2774" s="101" t="s">
        <v>556</v>
      </c>
      <c r="G2774" s="101"/>
      <c r="H2774" s="102">
        <v>5.32</v>
      </c>
    </row>
    <row r="2775" spans="2:8" ht="13.9" customHeight="1">
      <c r="B2775" s="94" t="s">
        <v>557</v>
      </c>
      <c r="C2775" s="94"/>
      <c r="D2775" s="95" t="s">
        <v>11</v>
      </c>
      <c r="E2775" s="95" t="s">
        <v>550</v>
      </c>
      <c r="F2775" s="95" t="s">
        <v>551</v>
      </c>
      <c r="G2775" s="113" t="s">
        <v>552</v>
      </c>
      <c r="H2775" s="95" t="s">
        <v>553</v>
      </c>
    </row>
    <row r="2776" spans="2:8" ht="14.15" customHeight="1">
      <c r="B2776" s="96" t="s">
        <v>1427</v>
      </c>
      <c r="C2776" s="97" t="s">
        <v>1428</v>
      </c>
      <c r="D2776" s="96" t="s">
        <v>39</v>
      </c>
      <c r="E2776" s="96" t="s">
        <v>28</v>
      </c>
      <c r="F2776" s="98">
        <v>1</v>
      </c>
      <c r="G2776" s="114">
        <v>646.9</v>
      </c>
      <c r="H2776" s="99">
        <v>646.9</v>
      </c>
    </row>
    <row r="2777" spans="2:8" ht="15" customHeight="1">
      <c r="B2777" s="100"/>
      <c r="C2777" s="100"/>
      <c r="D2777" s="100"/>
      <c r="E2777" s="100"/>
      <c r="F2777" s="101" t="s">
        <v>562</v>
      </c>
      <c r="G2777" s="101"/>
      <c r="H2777" s="102">
        <v>646.9</v>
      </c>
    </row>
    <row r="2778" spans="2:8" ht="13.9" customHeight="1">
      <c r="B2778" s="100"/>
      <c r="C2778" s="100"/>
      <c r="D2778" s="100"/>
      <c r="E2778" s="100"/>
      <c r="F2778" s="103" t="s">
        <v>563</v>
      </c>
      <c r="G2778" s="103"/>
      <c r="H2778" s="104">
        <v>652.22</v>
      </c>
    </row>
    <row r="2779" spans="2:8" ht="13.9" customHeight="1">
      <c r="B2779" s="100"/>
      <c r="C2779" s="100"/>
      <c r="D2779" s="100"/>
      <c r="E2779" s="100"/>
      <c r="F2779" s="103" t="s">
        <v>564</v>
      </c>
      <c r="G2779" s="103"/>
      <c r="H2779" s="104">
        <v>642.75</v>
      </c>
    </row>
    <row r="2780" spans="2:8" ht="13.9" customHeight="1">
      <c r="B2780" s="100"/>
      <c r="C2780" s="100"/>
      <c r="D2780" s="100"/>
      <c r="E2780" s="100"/>
      <c r="F2780" s="103" t="s">
        <v>565</v>
      </c>
      <c r="G2780" s="103"/>
      <c r="H2780" s="104">
        <v>9.4700000000000006</v>
      </c>
    </row>
    <row r="2781" spans="2:8" ht="13.9" customHeight="1">
      <c r="B2781" s="100"/>
      <c r="C2781" s="100"/>
      <c r="D2781" s="100"/>
      <c r="E2781" s="100"/>
      <c r="F2781" s="103" t="s">
        <v>566</v>
      </c>
      <c r="G2781" s="103"/>
      <c r="H2781" s="104">
        <v>652.22</v>
      </c>
    </row>
    <row r="2782" spans="2:8" ht="13.9" customHeight="1">
      <c r="B2782" s="100"/>
      <c r="C2782" s="100"/>
      <c r="D2782" s="100"/>
      <c r="E2782" s="100"/>
      <c r="F2782" s="103" t="s">
        <v>567</v>
      </c>
      <c r="G2782" s="103"/>
      <c r="H2782" s="104">
        <v>164.48990000000001</v>
      </c>
    </row>
    <row r="2783" spans="2:8" ht="13.9" customHeight="1">
      <c r="B2783" s="100"/>
      <c r="C2783" s="100"/>
      <c r="D2783" s="100"/>
      <c r="E2783" s="100"/>
      <c r="F2783" s="103" t="s">
        <v>568</v>
      </c>
      <c r="G2783" s="103"/>
      <c r="H2783" s="104">
        <v>816.71</v>
      </c>
    </row>
    <row r="2784" spans="2:8" ht="13.9" customHeight="1">
      <c r="B2784" s="100"/>
      <c r="C2784" s="100"/>
      <c r="D2784" s="100"/>
      <c r="E2784" s="100"/>
      <c r="F2784" s="103" t="s">
        <v>539</v>
      </c>
      <c r="G2784" s="103"/>
      <c r="H2784" s="104">
        <v>652.22</v>
      </c>
    </row>
    <row r="2785" spans="2:8" ht="13.9" customHeight="1">
      <c r="B2785" s="100"/>
      <c r="C2785" s="100"/>
      <c r="D2785" s="100"/>
      <c r="E2785" s="100"/>
      <c r="F2785" s="103" t="s">
        <v>569</v>
      </c>
      <c r="G2785" s="103"/>
      <c r="H2785" s="104">
        <v>816.71</v>
      </c>
    </row>
    <row r="2786" spans="2:8" ht="13.9" customHeight="1">
      <c r="B2786" s="100"/>
      <c r="C2786" s="100"/>
      <c r="D2786" s="93"/>
      <c r="E2786" s="93"/>
      <c r="F2786" s="100"/>
      <c r="G2786" s="115"/>
      <c r="H2786" s="100"/>
    </row>
    <row r="2787" spans="2:8" ht="12.5" customHeight="1">
      <c r="B2787" s="87" t="s">
        <v>1429</v>
      </c>
      <c r="C2787" s="87"/>
      <c r="D2787" s="87"/>
      <c r="E2787" s="87"/>
      <c r="F2787" s="87"/>
      <c r="G2787" s="87"/>
      <c r="H2787" s="87"/>
    </row>
    <row r="2788" spans="2:8" ht="20.149999999999999" customHeight="1">
      <c r="B2788" s="94" t="s">
        <v>557</v>
      </c>
      <c r="C2788" s="94"/>
      <c r="D2788" s="95" t="s">
        <v>11</v>
      </c>
      <c r="E2788" s="95" t="s">
        <v>550</v>
      </c>
      <c r="F2788" s="95" t="s">
        <v>551</v>
      </c>
      <c r="G2788" s="113" t="s">
        <v>552</v>
      </c>
      <c r="H2788" s="95" t="s">
        <v>553</v>
      </c>
    </row>
    <row r="2789" spans="2:8" ht="14.15" customHeight="1">
      <c r="B2789" s="96" t="s">
        <v>1430</v>
      </c>
      <c r="C2789" s="97" t="s">
        <v>1431</v>
      </c>
      <c r="D2789" s="96" t="s">
        <v>39</v>
      </c>
      <c r="E2789" s="96" t="s">
        <v>28</v>
      </c>
      <c r="F2789" s="98">
        <v>1</v>
      </c>
      <c r="G2789" s="114">
        <v>23.84</v>
      </c>
      <c r="H2789" s="99">
        <v>23.84</v>
      </c>
    </row>
    <row r="2790" spans="2:8" ht="21">
      <c r="B2790" s="96" t="s">
        <v>1432</v>
      </c>
      <c r="C2790" s="97" t="s">
        <v>1433</v>
      </c>
      <c r="D2790" s="96" t="s">
        <v>39</v>
      </c>
      <c r="E2790" s="96" t="s">
        <v>28</v>
      </c>
      <c r="F2790" s="98">
        <v>1</v>
      </c>
      <c r="G2790" s="114">
        <v>369.01</v>
      </c>
      <c r="H2790" s="99">
        <v>369.01</v>
      </c>
    </row>
    <row r="2791" spans="2:8" ht="15" customHeight="1">
      <c r="B2791" s="100"/>
      <c r="C2791" s="100"/>
      <c r="D2791" s="100"/>
      <c r="E2791" s="100"/>
      <c r="F2791" s="101" t="s">
        <v>562</v>
      </c>
      <c r="G2791" s="101"/>
      <c r="H2791" s="102">
        <v>392.85</v>
      </c>
    </row>
    <row r="2792" spans="2:8" ht="13.9" customHeight="1">
      <c r="B2792" s="100"/>
      <c r="C2792" s="100"/>
      <c r="D2792" s="100"/>
      <c r="E2792" s="100"/>
      <c r="F2792" s="103" t="s">
        <v>563</v>
      </c>
      <c r="G2792" s="103"/>
      <c r="H2792" s="104">
        <v>392.85</v>
      </c>
    </row>
    <row r="2793" spans="2:8" ht="13.9" customHeight="1">
      <c r="B2793" s="100"/>
      <c r="C2793" s="100"/>
      <c r="D2793" s="100"/>
      <c r="E2793" s="100"/>
      <c r="F2793" s="103" t="s">
        <v>564</v>
      </c>
      <c r="G2793" s="103"/>
      <c r="H2793" s="104">
        <v>385.06</v>
      </c>
    </row>
    <row r="2794" spans="2:8" ht="13.9" customHeight="1">
      <c r="B2794" s="100"/>
      <c r="C2794" s="100"/>
      <c r="D2794" s="100"/>
      <c r="E2794" s="100"/>
      <c r="F2794" s="103" t="s">
        <v>565</v>
      </c>
      <c r="G2794" s="103"/>
      <c r="H2794" s="104">
        <v>7.79</v>
      </c>
    </row>
    <row r="2795" spans="2:8" ht="13.9" customHeight="1">
      <c r="B2795" s="100"/>
      <c r="C2795" s="100"/>
      <c r="D2795" s="100"/>
      <c r="E2795" s="100"/>
      <c r="F2795" s="103" t="s">
        <v>566</v>
      </c>
      <c r="G2795" s="103"/>
      <c r="H2795" s="104">
        <v>392.85</v>
      </c>
    </row>
    <row r="2796" spans="2:8" ht="13.9" customHeight="1">
      <c r="B2796" s="100"/>
      <c r="C2796" s="100"/>
      <c r="D2796" s="100"/>
      <c r="E2796" s="100"/>
      <c r="F2796" s="103" t="s">
        <v>567</v>
      </c>
      <c r="G2796" s="103"/>
      <c r="H2796" s="104">
        <v>99.076800000000006</v>
      </c>
    </row>
    <row r="2797" spans="2:8" ht="13.9" customHeight="1">
      <c r="B2797" s="100"/>
      <c r="C2797" s="100"/>
      <c r="D2797" s="100"/>
      <c r="E2797" s="100"/>
      <c r="F2797" s="103" t="s">
        <v>568</v>
      </c>
      <c r="G2797" s="103"/>
      <c r="H2797" s="104">
        <v>491.93</v>
      </c>
    </row>
    <row r="2798" spans="2:8" ht="13.9" customHeight="1">
      <c r="B2798" s="100"/>
      <c r="C2798" s="100"/>
      <c r="D2798" s="100"/>
      <c r="E2798" s="100"/>
      <c r="F2798" s="103" t="s">
        <v>539</v>
      </c>
      <c r="G2798" s="103"/>
      <c r="H2798" s="104">
        <v>1571.4</v>
      </c>
    </row>
    <row r="2799" spans="2:8" ht="13.9" customHeight="1">
      <c r="B2799" s="100"/>
      <c r="C2799" s="100"/>
      <c r="D2799" s="100"/>
      <c r="E2799" s="100"/>
      <c r="F2799" s="103" t="s">
        <v>569</v>
      </c>
      <c r="G2799" s="103"/>
      <c r="H2799" s="104">
        <v>1967.72</v>
      </c>
    </row>
    <row r="2800" spans="2:8" ht="13.9" customHeight="1">
      <c r="B2800" s="100"/>
      <c r="C2800" s="100"/>
      <c r="D2800" s="93"/>
      <c r="E2800" s="93"/>
      <c r="F2800" s="100"/>
      <c r="G2800" s="115"/>
      <c r="H2800" s="100"/>
    </row>
    <row r="2801" spans="2:8" ht="12.75" customHeight="1">
      <c r="B2801" s="87" t="s">
        <v>1434</v>
      </c>
      <c r="C2801" s="87"/>
      <c r="D2801" s="87"/>
      <c r="E2801" s="87"/>
      <c r="F2801" s="87"/>
      <c r="G2801" s="87"/>
      <c r="H2801" s="87"/>
    </row>
    <row r="2802" spans="2:8" ht="12.75" customHeight="1">
      <c r="B2802" s="94" t="s">
        <v>549</v>
      </c>
      <c r="C2802" s="94"/>
      <c r="D2802" s="95" t="s">
        <v>11</v>
      </c>
      <c r="E2802" s="95" t="s">
        <v>550</v>
      </c>
      <c r="F2802" s="95" t="s">
        <v>551</v>
      </c>
      <c r="G2802" s="113" t="s">
        <v>552</v>
      </c>
      <c r="H2802" s="95" t="s">
        <v>553</v>
      </c>
    </row>
    <row r="2803" spans="2:8" ht="14.15" customHeight="1">
      <c r="B2803" s="96" t="s">
        <v>1435</v>
      </c>
      <c r="C2803" s="97" t="s">
        <v>1436</v>
      </c>
      <c r="D2803" s="96" t="s">
        <v>39</v>
      </c>
      <c r="E2803" s="96" t="s">
        <v>28</v>
      </c>
      <c r="F2803" s="98">
        <v>3.6499999999999998E-2</v>
      </c>
      <c r="G2803" s="114">
        <v>2.8</v>
      </c>
      <c r="H2803" s="99">
        <v>0.1</v>
      </c>
    </row>
    <row r="2804" spans="2:8" ht="21">
      <c r="B2804" s="96" t="s">
        <v>1437</v>
      </c>
      <c r="C2804" s="97" t="s">
        <v>1438</v>
      </c>
      <c r="D2804" s="96" t="s">
        <v>39</v>
      </c>
      <c r="E2804" s="96" t="s">
        <v>28</v>
      </c>
      <c r="F2804" s="98">
        <v>2</v>
      </c>
      <c r="G2804" s="114">
        <v>11.55</v>
      </c>
      <c r="H2804" s="99">
        <v>23.1</v>
      </c>
    </row>
    <row r="2805" spans="2:8" ht="21">
      <c r="B2805" s="96" t="s">
        <v>1425</v>
      </c>
      <c r="C2805" s="97" t="s">
        <v>1426</v>
      </c>
      <c r="D2805" s="96" t="s">
        <v>39</v>
      </c>
      <c r="E2805" s="96" t="s">
        <v>28</v>
      </c>
      <c r="F2805" s="98">
        <v>1</v>
      </c>
      <c r="G2805" s="114">
        <v>5.32</v>
      </c>
      <c r="H2805" s="99">
        <v>5.32</v>
      </c>
    </row>
    <row r="2806" spans="2:8">
      <c r="B2806" s="96" t="s">
        <v>1439</v>
      </c>
      <c r="C2806" s="97" t="s">
        <v>1440</v>
      </c>
      <c r="D2806" s="96" t="s">
        <v>39</v>
      </c>
      <c r="E2806" s="96" t="s">
        <v>28</v>
      </c>
      <c r="F2806" s="98">
        <v>1</v>
      </c>
      <c r="G2806" s="114">
        <v>265.75</v>
      </c>
      <c r="H2806" s="99">
        <v>265.75</v>
      </c>
    </row>
    <row r="2807" spans="2:8" ht="21">
      <c r="B2807" s="96" t="s">
        <v>1441</v>
      </c>
      <c r="C2807" s="97" t="s">
        <v>1442</v>
      </c>
      <c r="D2807" s="96" t="s">
        <v>39</v>
      </c>
      <c r="E2807" s="96" t="s">
        <v>28</v>
      </c>
      <c r="F2807" s="98">
        <v>1</v>
      </c>
      <c r="G2807" s="114">
        <v>171.21</v>
      </c>
      <c r="H2807" s="99">
        <v>171.21</v>
      </c>
    </row>
    <row r="2808" spans="2:8" ht="15" customHeight="1">
      <c r="B2808" s="100"/>
      <c r="C2808" s="100"/>
      <c r="D2808" s="100"/>
      <c r="E2808" s="100"/>
      <c r="F2808" s="101" t="s">
        <v>556</v>
      </c>
      <c r="G2808" s="101"/>
      <c r="H2808" s="102">
        <v>465.48</v>
      </c>
    </row>
    <row r="2809" spans="2:8" ht="13.9" customHeight="1">
      <c r="B2809" s="94" t="s">
        <v>557</v>
      </c>
      <c r="C2809" s="94"/>
      <c r="D2809" s="95" t="s">
        <v>11</v>
      </c>
      <c r="E2809" s="95" t="s">
        <v>550</v>
      </c>
      <c r="F2809" s="95" t="s">
        <v>551</v>
      </c>
      <c r="G2809" s="113" t="s">
        <v>552</v>
      </c>
      <c r="H2809" s="95" t="s">
        <v>553</v>
      </c>
    </row>
    <row r="2810" spans="2:8" ht="14.15" customHeight="1">
      <c r="B2810" s="96" t="s">
        <v>1120</v>
      </c>
      <c r="C2810" s="97" t="s">
        <v>1121</v>
      </c>
      <c r="D2810" s="96" t="s">
        <v>39</v>
      </c>
      <c r="E2810" s="96" t="s">
        <v>40</v>
      </c>
      <c r="F2810" s="98">
        <v>1.0089999999999999</v>
      </c>
      <c r="G2810" s="114">
        <v>15.41</v>
      </c>
      <c r="H2810" s="99">
        <v>15.55</v>
      </c>
    </row>
    <row r="2811" spans="2:8">
      <c r="B2811" s="96" t="s">
        <v>560</v>
      </c>
      <c r="C2811" s="97" t="s">
        <v>561</v>
      </c>
      <c r="D2811" s="96" t="s">
        <v>39</v>
      </c>
      <c r="E2811" s="96" t="s">
        <v>40</v>
      </c>
      <c r="F2811" s="98">
        <v>0.31790000000000002</v>
      </c>
      <c r="G2811" s="114">
        <v>11.78</v>
      </c>
      <c r="H2811" s="99">
        <v>3.74</v>
      </c>
    </row>
    <row r="2812" spans="2:8" ht="15" customHeight="1">
      <c r="B2812" s="100"/>
      <c r="C2812" s="100"/>
      <c r="D2812" s="100"/>
      <c r="E2812" s="100"/>
      <c r="F2812" s="101" t="s">
        <v>562</v>
      </c>
      <c r="G2812" s="101"/>
      <c r="H2812" s="102">
        <v>19.29</v>
      </c>
    </row>
    <row r="2813" spans="2:8" ht="13.9" customHeight="1">
      <c r="B2813" s="100"/>
      <c r="C2813" s="100"/>
      <c r="D2813" s="100"/>
      <c r="E2813" s="100"/>
      <c r="F2813" s="103" t="s">
        <v>563</v>
      </c>
      <c r="G2813" s="103"/>
      <c r="H2813" s="104">
        <v>484.76</v>
      </c>
    </row>
    <row r="2814" spans="2:8" ht="13.9" customHeight="1">
      <c r="B2814" s="100"/>
      <c r="C2814" s="100"/>
      <c r="D2814" s="100"/>
      <c r="E2814" s="100"/>
      <c r="F2814" s="103" t="s">
        <v>564</v>
      </c>
      <c r="G2814" s="103"/>
      <c r="H2814" s="104">
        <v>477.2</v>
      </c>
    </row>
    <row r="2815" spans="2:8" ht="13.9" customHeight="1">
      <c r="B2815" s="100"/>
      <c r="C2815" s="100"/>
      <c r="D2815" s="100"/>
      <c r="E2815" s="100"/>
      <c r="F2815" s="103" t="s">
        <v>565</v>
      </c>
      <c r="G2815" s="103"/>
      <c r="H2815" s="104">
        <v>7.56</v>
      </c>
    </row>
    <row r="2816" spans="2:8" ht="13.9" customHeight="1">
      <c r="B2816" s="100"/>
      <c r="C2816" s="100"/>
      <c r="D2816" s="100"/>
      <c r="E2816" s="100"/>
      <c r="F2816" s="103" t="s">
        <v>566</v>
      </c>
      <c r="G2816" s="103"/>
      <c r="H2816" s="104">
        <v>484.76</v>
      </c>
    </row>
    <row r="2817" spans="2:8" ht="13.9" customHeight="1">
      <c r="B2817" s="100"/>
      <c r="C2817" s="100"/>
      <c r="D2817" s="100"/>
      <c r="E2817" s="100"/>
      <c r="F2817" s="103" t="s">
        <v>567</v>
      </c>
      <c r="G2817" s="103"/>
      <c r="H2817" s="104">
        <v>122.2565</v>
      </c>
    </row>
    <row r="2818" spans="2:8" ht="13.9" customHeight="1">
      <c r="B2818" s="100"/>
      <c r="C2818" s="100"/>
      <c r="D2818" s="100"/>
      <c r="E2818" s="100"/>
      <c r="F2818" s="103" t="s">
        <v>568</v>
      </c>
      <c r="G2818" s="103"/>
      <c r="H2818" s="104">
        <v>607.02</v>
      </c>
    </row>
    <row r="2819" spans="2:8" ht="13.9" customHeight="1">
      <c r="B2819" s="100"/>
      <c r="C2819" s="100"/>
      <c r="D2819" s="100"/>
      <c r="E2819" s="100"/>
      <c r="F2819" s="103" t="s">
        <v>539</v>
      </c>
      <c r="G2819" s="103"/>
      <c r="H2819" s="104">
        <v>484.76</v>
      </c>
    </row>
    <row r="2820" spans="2:8" ht="13.9" customHeight="1">
      <c r="B2820" s="100"/>
      <c r="C2820" s="100"/>
      <c r="D2820" s="100"/>
      <c r="E2820" s="100"/>
      <c r="F2820" s="103" t="s">
        <v>569</v>
      </c>
      <c r="G2820" s="103"/>
      <c r="H2820" s="104">
        <v>607.02</v>
      </c>
    </row>
    <row r="2821" spans="2:8" ht="13.9" customHeight="1">
      <c r="B2821" s="100"/>
      <c r="C2821" s="100"/>
      <c r="D2821" s="93"/>
      <c r="E2821" s="93"/>
      <c r="F2821" s="100"/>
      <c r="G2821" s="115"/>
      <c r="H2821" s="100"/>
    </row>
    <row r="2822" spans="2:8" ht="12.75" customHeight="1">
      <c r="B2822" s="87" t="s">
        <v>1443</v>
      </c>
      <c r="C2822" s="87"/>
      <c r="D2822" s="87"/>
      <c r="E2822" s="87"/>
      <c r="F2822" s="87"/>
      <c r="G2822" s="87"/>
      <c r="H2822" s="87"/>
    </row>
    <row r="2823" spans="2:8" ht="20.149999999999999" customHeight="1">
      <c r="B2823" s="94" t="s">
        <v>549</v>
      </c>
      <c r="C2823" s="94"/>
      <c r="D2823" s="95" t="s">
        <v>11</v>
      </c>
      <c r="E2823" s="95" t="s">
        <v>550</v>
      </c>
      <c r="F2823" s="95" t="s">
        <v>551</v>
      </c>
      <c r="G2823" s="113" t="s">
        <v>552</v>
      </c>
      <c r="H2823" s="95" t="s">
        <v>553</v>
      </c>
    </row>
    <row r="2824" spans="2:8" ht="14.15" customHeight="1">
      <c r="B2824" s="96" t="s">
        <v>1444</v>
      </c>
      <c r="C2824" s="97" t="s">
        <v>1445</v>
      </c>
      <c r="D2824" s="96" t="s">
        <v>89</v>
      </c>
      <c r="E2824" s="96" t="s">
        <v>522</v>
      </c>
      <c r="F2824" s="98">
        <v>1</v>
      </c>
      <c r="G2824" s="114">
        <v>479.9</v>
      </c>
      <c r="H2824" s="99">
        <v>479.9</v>
      </c>
    </row>
    <row r="2825" spans="2:8" ht="15" customHeight="1">
      <c r="B2825" s="100"/>
      <c r="C2825" s="100"/>
      <c r="D2825" s="100"/>
      <c r="E2825" s="100"/>
      <c r="F2825" s="101" t="s">
        <v>556</v>
      </c>
      <c r="G2825" s="101"/>
      <c r="H2825" s="102">
        <v>479.9</v>
      </c>
    </row>
    <row r="2826" spans="2:8" ht="13.9" customHeight="1">
      <c r="B2826" s="94" t="s">
        <v>557</v>
      </c>
      <c r="C2826" s="94"/>
      <c r="D2826" s="95" t="s">
        <v>11</v>
      </c>
      <c r="E2826" s="95" t="s">
        <v>550</v>
      </c>
      <c r="F2826" s="95" t="s">
        <v>551</v>
      </c>
      <c r="G2826" s="113" t="s">
        <v>552</v>
      </c>
      <c r="H2826" s="95" t="s">
        <v>553</v>
      </c>
    </row>
    <row r="2827" spans="2:8" ht="14.15" customHeight="1">
      <c r="B2827" s="96" t="s">
        <v>635</v>
      </c>
      <c r="C2827" s="97" t="s">
        <v>636</v>
      </c>
      <c r="D2827" s="96" t="s">
        <v>39</v>
      </c>
      <c r="E2827" s="96" t="s">
        <v>40</v>
      </c>
      <c r="F2827" s="98">
        <v>0.6</v>
      </c>
      <c r="G2827" s="114">
        <v>15.83</v>
      </c>
      <c r="H2827" s="99">
        <v>9.5</v>
      </c>
    </row>
    <row r="2828" spans="2:8" ht="15" customHeight="1">
      <c r="B2828" s="100"/>
      <c r="C2828" s="100"/>
      <c r="D2828" s="100"/>
      <c r="E2828" s="100"/>
      <c r="F2828" s="101" t="s">
        <v>562</v>
      </c>
      <c r="G2828" s="101"/>
      <c r="H2828" s="102">
        <v>9.5</v>
      </c>
    </row>
    <row r="2829" spans="2:8" ht="13.9" customHeight="1">
      <c r="B2829" s="100"/>
      <c r="C2829" s="100"/>
      <c r="D2829" s="100"/>
      <c r="E2829" s="100"/>
      <c r="F2829" s="103" t="s">
        <v>563</v>
      </c>
      <c r="G2829" s="103"/>
      <c r="H2829" s="104">
        <v>489.4</v>
      </c>
    </row>
    <row r="2830" spans="2:8" ht="13.9" customHeight="1">
      <c r="B2830" s="100"/>
      <c r="C2830" s="100"/>
      <c r="D2830" s="100"/>
      <c r="E2830" s="100"/>
      <c r="F2830" s="103" t="s">
        <v>564</v>
      </c>
      <c r="G2830" s="103"/>
      <c r="H2830" s="104">
        <v>485.71</v>
      </c>
    </row>
    <row r="2831" spans="2:8" ht="13.9" customHeight="1">
      <c r="B2831" s="100"/>
      <c r="C2831" s="100"/>
      <c r="D2831" s="100"/>
      <c r="E2831" s="100"/>
      <c r="F2831" s="103" t="s">
        <v>565</v>
      </c>
      <c r="G2831" s="103"/>
      <c r="H2831" s="104">
        <v>3.69</v>
      </c>
    </row>
    <row r="2832" spans="2:8" ht="13.9" customHeight="1">
      <c r="B2832" s="100"/>
      <c r="C2832" s="100"/>
      <c r="D2832" s="100"/>
      <c r="E2832" s="100"/>
      <c r="F2832" s="103" t="s">
        <v>566</v>
      </c>
      <c r="G2832" s="103"/>
      <c r="H2832" s="104">
        <v>489.4</v>
      </c>
    </row>
    <row r="2833" spans="2:8" ht="13.9" customHeight="1">
      <c r="B2833" s="100"/>
      <c r="C2833" s="100"/>
      <c r="D2833" s="100"/>
      <c r="E2833" s="100"/>
      <c r="F2833" s="103" t="s">
        <v>567</v>
      </c>
      <c r="G2833" s="103"/>
      <c r="H2833" s="104">
        <v>123.4267</v>
      </c>
    </row>
    <row r="2834" spans="2:8" ht="13.9" customHeight="1">
      <c r="B2834" s="100"/>
      <c r="C2834" s="100"/>
      <c r="D2834" s="100"/>
      <c r="E2834" s="100"/>
      <c r="F2834" s="103" t="s">
        <v>568</v>
      </c>
      <c r="G2834" s="103"/>
      <c r="H2834" s="104">
        <v>612.83000000000004</v>
      </c>
    </row>
    <row r="2835" spans="2:8" ht="13.9" customHeight="1">
      <c r="B2835" s="100"/>
      <c r="C2835" s="100"/>
      <c r="D2835" s="100"/>
      <c r="E2835" s="100"/>
      <c r="F2835" s="103" t="s">
        <v>539</v>
      </c>
      <c r="G2835" s="103"/>
      <c r="H2835" s="104">
        <v>489.4</v>
      </c>
    </row>
    <row r="2836" spans="2:8" ht="13.9" customHeight="1">
      <c r="B2836" s="100"/>
      <c r="C2836" s="100"/>
      <c r="D2836" s="100"/>
      <c r="E2836" s="100"/>
      <c r="F2836" s="103" t="s">
        <v>569</v>
      </c>
      <c r="G2836" s="103"/>
      <c r="H2836" s="104">
        <v>612.83000000000004</v>
      </c>
    </row>
    <row r="2837" spans="2:8" ht="13.9" customHeight="1">
      <c r="B2837" s="100"/>
      <c r="C2837" s="100"/>
      <c r="D2837" s="93"/>
      <c r="E2837" s="93"/>
      <c r="F2837" s="100"/>
      <c r="G2837" s="115"/>
      <c r="H2837" s="100"/>
    </row>
    <row r="2838" spans="2:8" ht="23.5" customHeight="1">
      <c r="B2838" s="87" t="s">
        <v>1446</v>
      </c>
      <c r="C2838" s="87"/>
      <c r="D2838" s="87"/>
      <c r="E2838" s="87"/>
      <c r="F2838" s="87"/>
      <c r="G2838" s="87"/>
      <c r="H2838" s="87"/>
    </row>
    <row r="2839" spans="2:8" ht="20.149999999999999" customHeight="1">
      <c r="B2839" s="94" t="s">
        <v>794</v>
      </c>
      <c r="C2839" s="94"/>
      <c r="D2839" s="94"/>
      <c r="E2839" s="95" t="s">
        <v>550</v>
      </c>
      <c r="F2839" s="95" t="s">
        <v>795</v>
      </c>
      <c r="G2839" s="113" t="s">
        <v>796</v>
      </c>
      <c r="H2839" s="95" t="s">
        <v>797</v>
      </c>
    </row>
    <row r="2840" spans="2:8" ht="17.149999999999999" customHeight="1">
      <c r="B2840" s="107" t="s">
        <v>1447</v>
      </c>
      <c r="C2840" s="108" t="s">
        <v>1448</v>
      </c>
      <c r="D2840" s="108"/>
      <c r="E2840" s="107" t="s">
        <v>28</v>
      </c>
      <c r="F2840" s="109">
        <v>20</v>
      </c>
      <c r="G2840" s="116">
        <v>0.04</v>
      </c>
      <c r="H2840" s="110">
        <f>ROUND(F2840*G2840,2)</f>
        <v>0.8</v>
      </c>
    </row>
    <row r="2841" spans="2:8" ht="17.149999999999999" customHeight="1">
      <c r="B2841" s="107" t="s">
        <v>1449</v>
      </c>
      <c r="C2841" s="108" t="s">
        <v>1450</v>
      </c>
      <c r="D2841" s="108"/>
      <c r="E2841" s="107" t="s">
        <v>823</v>
      </c>
      <c r="F2841" s="109">
        <v>16</v>
      </c>
      <c r="G2841" s="116">
        <v>7</v>
      </c>
      <c r="H2841" s="110">
        <f t="shared" ref="H2841:H2846" si="12">ROUND(F2841*G2841,2)</f>
        <v>112</v>
      </c>
    </row>
    <row r="2842" spans="2:8" ht="21" customHeight="1">
      <c r="B2842" s="107" t="s">
        <v>1451</v>
      </c>
      <c r="C2842" s="108" t="s">
        <v>1452</v>
      </c>
      <c r="D2842" s="108"/>
      <c r="E2842" s="107" t="s">
        <v>154</v>
      </c>
      <c r="F2842" s="109">
        <v>15</v>
      </c>
      <c r="G2842" s="116">
        <v>2.76</v>
      </c>
      <c r="H2842" s="110">
        <f t="shared" si="12"/>
        <v>41.4</v>
      </c>
    </row>
    <row r="2843" spans="2:8" ht="25" customHeight="1">
      <c r="B2843" s="107" t="s">
        <v>1453</v>
      </c>
      <c r="C2843" s="108" t="s">
        <v>1454</v>
      </c>
      <c r="D2843" s="108"/>
      <c r="E2843" s="107" t="s">
        <v>28</v>
      </c>
      <c r="F2843" s="109">
        <v>6</v>
      </c>
      <c r="G2843" s="116">
        <v>0.75</v>
      </c>
      <c r="H2843" s="110">
        <f t="shared" si="12"/>
        <v>4.5</v>
      </c>
    </row>
    <row r="2844" spans="2:8" ht="17.149999999999999" customHeight="1">
      <c r="B2844" s="107" t="s">
        <v>1455</v>
      </c>
      <c r="C2844" s="108" t="s">
        <v>1456</v>
      </c>
      <c r="D2844" s="108"/>
      <c r="E2844" s="107" t="s">
        <v>28</v>
      </c>
      <c r="F2844" s="109">
        <v>6</v>
      </c>
      <c r="G2844" s="116">
        <v>0.37</v>
      </c>
      <c r="H2844" s="110">
        <f t="shared" si="12"/>
        <v>2.2200000000000002</v>
      </c>
    </row>
    <row r="2845" spans="2:8" ht="26" customHeight="1">
      <c r="B2845" s="107" t="s">
        <v>1457</v>
      </c>
      <c r="C2845" s="108" t="s">
        <v>1458</v>
      </c>
      <c r="D2845" s="108"/>
      <c r="E2845" s="107" t="s">
        <v>154</v>
      </c>
      <c r="F2845" s="109">
        <v>15</v>
      </c>
      <c r="G2845" s="116">
        <v>8.01</v>
      </c>
      <c r="H2845" s="110">
        <f t="shared" si="12"/>
        <v>120.15</v>
      </c>
    </row>
    <row r="2846" spans="2:8" ht="26" customHeight="1">
      <c r="B2846" s="107" t="s">
        <v>1459</v>
      </c>
      <c r="C2846" s="108" t="s">
        <v>1460</v>
      </c>
      <c r="D2846" s="108"/>
      <c r="E2846" s="107" t="s">
        <v>154</v>
      </c>
      <c r="F2846" s="109">
        <v>15</v>
      </c>
      <c r="G2846" s="116">
        <v>21.14</v>
      </c>
      <c r="H2846" s="110">
        <f t="shared" si="12"/>
        <v>317.10000000000002</v>
      </c>
    </row>
    <row r="2847" spans="2:8" ht="17.149999999999999" customHeight="1">
      <c r="B2847" s="100"/>
      <c r="C2847" s="100"/>
      <c r="D2847" s="100"/>
      <c r="E2847" s="100"/>
      <c r="F2847" s="103" t="s">
        <v>806</v>
      </c>
      <c r="G2847" s="103"/>
      <c r="H2847" s="111">
        <f>SUM(H2840:H2846)</f>
        <v>598.17000000000007</v>
      </c>
    </row>
    <row r="2848" spans="2:8" ht="18.5" customHeight="1">
      <c r="B2848" s="94" t="s">
        <v>807</v>
      </c>
      <c r="C2848" s="94"/>
      <c r="D2848" s="94"/>
      <c r="E2848" s="95" t="s">
        <v>550</v>
      </c>
      <c r="F2848" s="95" t="s">
        <v>795</v>
      </c>
      <c r="G2848" s="113" t="s">
        <v>552</v>
      </c>
      <c r="H2848" s="95" t="s">
        <v>797</v>
      </c>
    </row>
    <row r="2849" spans="2:9" ht="17.149999999999999" customHeight="1">
      <c r="B2849" s="107" t="s">
        <v>1461</v>
      </c>
      <c r="C2849" s="108" t="s">
        <v>1462</v>
      </c>
      <c r="D2849" s="108"/>
      <c r="E2849" s="107" t="s">
        <v>28</v>
      </c>
      <c r="F2849" s="110">
        <v>1</v>
      </c>
      <c r="G2849" s="116">
        <v>14.37</v>
      </c>
      <c r="H2849" s="110">
        <f t="shared" ref="H2849:H2856" si="13">ROUND(F2849*G2849,2)</f>
        <v>14.37</v>
      </c>
    </row>
    <row r="2850" spans="2:9" ht="12.75" customHeight="1">
      <c r="B2850" s="107" t="s">
        <v>868</v>
      </c>
      <c r="C2850" s="108" t="s">
        <v>869</v>
      </c>
      <c r="D2850" s="108"/>
      <c r="E2850" s="107" t="s">
        <v>40</v>
      </c>
      <c r="F2850" s="110">
        <v>9.8000000000000007</v>
      </c>
      <c r="G2850" s="116">
        <v>16</v>
      </c>
      <c r="H2850" s="110">
        <f t="shared" si="13"/>
        <v>156.80000000000001</v>
      </c>
    </row>
    <row r="2851" spans="2:9" ht="12.75" customHeight="1">
      <c r="B2851" s="107" t="s">
        <v>635</v>
      </c>
      <c r="C2851" s="108" t="s">
        <v>636</v>
      </c>
      <c r="D2851" s="108"/>
      <c r="E2851" s="107" t="s">
        <v>40</v>
      </c>
      <c r="F2851" s="110">
        <v>1</v>
      </c>
      <c r="G2851" s="116">
        <v>15.83</v>
      </c>
      <c r="H2851" s="110">
        <f t="shared" si="13"/>
        <v>15.83</v>
      </c>
    </row>
    <row r="2852" spans="2:9" ht="12.75" customHeight="1">
      <c r="B2852" s="107" t="s">
        <v>560</v>
      </c>
      <c r="C2852" s="108" t="s">
        <v>561</v>
      </c>
      <c r="D2852" s="108"/>
      <c r="E2852" s="107" t="s">
        <v>40</v>
      </c>
      <c r="F2852" s="110">
        <v>1</v>
      </c>
      <c r="G2852" s="116">
        <v>11.78</v>
      </c>
      <c r="H2852" s="110">
        <f t="shared" si="13"/>
        <v>11.78</v>
      </c>
    </row>
    <row r="2853" spans="2:9" ht="12.75" customHeight="1">
      <c r="B2853" s="107" t="s">
        <v>866</v>
      </c>
      <c r="C2853" s="108" t="s">
        <v>867</v>
      </c>
      <c r="D2853" s="108"/>
      <c r="E2853" s="107" t="s">
        <v>40</v>
      </c>
      <c r="F2853" s="110">
        <v>9.8000000000000007</v>
      </c>
      <c r="G2853" s="116">
        <v>11.94</v>
      </c>
      <c r="H2853" s="110">
        <f t="shared" si="13"/>
        <v>117.01</v>
      </c>
    </row>
    <row r="2854" spans="2:9" ht="12.75" customHeight="1">
      <c r="B2854" s="107" t="s">
        <v>1463</v>
      </c>
      <c r="C2854" s="108" t="s">
        <v>1464</v>
      </c>
      <c r="D2854" s="108"/>
      <c r="E2854" s="107" t="s">
        <v>73</v>
      </c>
      <c r="F2854" s="110">
        <v>0.03</v>
      </c>
      <c r="G2854" s="116">
        <v>352.72</v>
      </c>
      <c r="H2854" s="110">
        <f t="shared" si="13"/>
        <v>10.58</v>
      </c>
    </row>
    <row r="2855" spans="2:9" ht="12.75" customHeight="1">
      <c r="B2855" s="107" t="s">
        <v>1465</v>
      </c>
      <c r="C2855" s="108" t="s">
        <v>1466</v>
      </c>
      <c r="D2855" s="108"/>
      <c r="E2855" s="107" t="s">
        <v>154</v>
      </c>
      <c r="F2855" s="110">
        <v>20</v>
      </c>
      <c r="G2855" s="116">
        <v>1.68</v>
      </c>
      <c r="H2855" s="110">
        <f t="shared" si="13"/>
        <v>33.6</v>
      </c>
    </row>
    <row r="2856" spans="2:9" ht="12.75" customHeight="1">
      <c r="B2856" s="107" t="s">
        <v>1467</v>
      </c>
      <c r="C2856" s="108" t="s">
        <v>1468</v>
      </c>
      <c r="D2856" s="108"/>
      <c r="E2856" s="107" t="s">
        <v>97</v>
      </c>
      <c r="F2856" s="110">
        <v>0.46800000000000003</v>
      </c>
      <c r="G2856" s="116">
        <v>38.880000000000003</v>
      </c>
      <c r="H2856" s="110">
        <f t="shared" si="13"/>
        <v>18.2</v>
      </c>
    </row>
    <row r="2857" spans="2:9" ht="12.75" customHeight="1">
      <c r="B2857" s="100"/>
      <c r="C2857" s="100"/>
      <c r="D2857" s="100"/>
      <c r="E2857" s="100"/>
      <c r="F2857" s="103" t="s">
        <v>808</v>
      </c>
      <c r="G2857" s="103"/>
      <c r="H2857" s="111">
        <f>SUM(H2849:H2856)</f>
        <v>378.17</v>
      </c>
    </row>
    <row r="2858" spans="2:9" ht="13.9" customHeight="1">
      <c r="B2858" s="100"/>
      <c r="C2858" s="100"/>
      <c r="D2858" s="100"/>
      <c r="E2858" s="100"/>
      <c r="F2858" s="103" t="s">
        <v>809</v>
      </c>
      <c r="G2858" s="103"/>
      <c r="H2858" s="110">
        <f>H2847+H2857</f>
        <v>976.34000000000015</v>
      </c>
    </row>
    <row r="2859" spans="2:9" ht="13.9" customHeight="1">
      <c r="B2859" s="100"/>
      <c r="C2859" s="100"/>
      <c r="D2859" s="100"/>
      <c r="E2859" s="100"/>
      <c r="F2859" s="103" t="s">
        <v>563</v>
      </c>
      <c r="G2859" s="103"/>
      <c r="H2859" s="104">
        <f>SUM(H2858)</f>
        <v>976.34000000000015</v>
      </c>
    </row>
    <row r="2860" spans="2:9" ht="13.9" customHeight="1">
      <c r="B2860" s="100"/>
      <c r="C2860" s="100"/>
      <c r="D2860" s="100"/>
      <c r="E2860" s="100"/>
      <c r="F2860" s="103" t="s">
        <v>564</v>
      </c>
      <c r="G2860" s="103"/>
      <c r="H2860" s="104">
        <f>H2859-H2861</f>
        <v>851.5060830000001</v>
      </c>
    </row>
    <row r="2861" spans="2:9" ht="13.9" customHeight="1">
      <c r="B2861" s="100"/>
      <c r="C2861" s="100"/>
      <c r="D2861" s="100"/>
      <c r="E2861" s="100"/>
      <c r="F2861" s="103" t="s">
        <v>565</v>
      </c>
      <c r="G2861" s="103"/>
      <c r="H2861" s="104">
        <f>I2861*H2857</f>
        <v>124.83391700000001</v>
      </c>
      <c r="I2861" s="106">
        <v>0.3301</v>
      </c>
    </row>
    <row r="2862" spans="2:9" ht="13.9" customHeight="1">
      <c r="B2862" s="100"/>
      <c r="C2862" s="100"/>
      <c r="D2862" s="100"/>
      <c r="E2862" s="100"/>
      <c r="F2862" s="103" t="s">
        <v>566</v>
      </c>
      <c r="G2862" s="103"/>
      <c r="H2862" s="104">
        <f>SUM(H2860:H2861)</f>
        <v>976.34000000000015</v>
      </c>
    </row>
    <row r="2863" spans="2:9" ht="13.9" customHeight="1">
      <c r="B2863" s="100"/>
      <c r="C2863" s="100"/>
      <c r="D2863" s="100"/>
      <c r="E2863" s="100"/>
      <c r="F2863" s="103" t="s">
        <v>567</v>
      </c>
      <c r="G2863" s="103"/>
      <c r="H2863" s="104">
        <f>H2862*25.22%</f>
        <v>246.23294800000002</v>
      </c>
    </row>
    <row r="2864" spans="2:9" ht="13.9" customHeight="1">
      <c r="B2864" s="100"/>
      <c r="C2864" s="100"/>
      <c r="D2864" s="100"/>
      <c r="E2864" s="100"/>
      <c r="F2864" s="103" t="s">
        <v>568</v>
      </c>
      <c r="G2864" s="103"/>
      <c r="H2864" s="104">
        <f>SUM(H2862:H2863)</f>
        <v>1222.5729480000002</v>
      </c>
    </row>
    <row r="2865" spans="2:8" ht="13.9" customHeight="1">
      <c r="B2865" s="100"/>
      <c r="C2865" s="100"/>
      <c r="D2865" s="100"/>
      <c r="E2865" s="100"/>
      <c r="F2865" s="103" t="s">
        <v>539</v>
      </c>
      <c r="G2865" s="103"/>
      <c r="H2865" s="104">
        <f>H2862*7</f>
        <v>6834.380000000001</v>
      </c>
    </row>
    <row r="2866" spans="2:8" ht="13.9" customHeight="1">
      <c r="B2866" s="100"/>
      <c r="C2866" s="100"/>
      <c r="D2866" s="100"/>
      <c r="E2866" s="100"/>
      <c r="F2866" s="103" t="s">
        <v>569</v>
      </c>
      <c r="G2866" s="103"/>
      <c r="H2866" s="104">
        <f>H2864*7</f>
        <v>8558.0106360000009</v>
      </c>
    </row>
    <row r="2867" spans="2:8" ht="13.9" customHeight="1">
      <c r="B2867" s="100"/>
      <c r="C2867" s="100"/>
      <c r="D2867" s="93"/>
      <c r="E2867" s="93"/>
      <c r="F2867" s="100"/>
      <c r="G2867" s="115"/>
      <c r="H2867" s="100"/>
    </row>
    <row r="2868" spans="2:8" ht="12.5" customHeight="1">
      <c r="B2868" s="87" t="s">
        <v>1469</v>
      </c>
      <c r="C2868" s="87"/>
      <c r="D2868" s="87"/>
      <c r="E2868" s="87"/>
      <c r="F2868" s="87"/>
      <c r="G2868" s="87"/>
      <c r="H2868" s="87"/>
    </row>
    <row r="2869" spans="2:8" ht="12.5" customHeight="1">
      <c r="B2869" s="105"/>
      <c r="C2869" s="105"/>
      <c r="D2869" s="105"/>
      <c r="E2869" s="105"/>
      <c r="F2869" s="105"/>
      <c r="G2869" s="105"/>
      <c r="H2869" s="105"/>
    </row>
    <row r="2870" spans="2:8" ht="15" customHeight="1">
      <c r="B2870" s="100"/>
      <c r="C2870" s="100"/>
      <c r="D2870" s="100"/>
      <c r="E2870" s="100"/>
      <c r="F2870" s="103" t="s">
        <v>563</v>
      </c>
      <c r="G2870" s="103"/>
      <c r="H2870" s="104">
        <v>980.52</v>
      </c>
    </row>
    <row r="2871" spans="2:8" ht="13.9" customHeight="1">
      <c r="B2871" s="100"/>
      <c r="C2871" s="100"/>
      <c r="D2871" s="100"/>
      <c r="E2871" s="100"/>
      <c r="F2871" s="103" t="s">
        <v>564</v>
      </c>
      <c r="G2871" s="103"/>
      <c r="H2871" s="104">
        <f>SUM(H2870)</f>
        <v>980.52</v>
      </c>
    </row>
    <row r="2872" spans="2:8" ht="13.9" customHeight="1">
      <c r="B2872" s="100"/>
      <c r="C2872" s="100"/>
      <c r="D2872" s="100"/>
      <c r="E2872" s="100"/>
      <c r="F2872" s="103" t="s">
        <v>574</v>
      </c>
      <c r="G2872" s="103"/>
      <c r="H2872" s="104">
        <v>0</v>
      </c>
    </row>
    <row r="2873" spans="2:8" ht="13.9" customHeight="1">
      <c r="B2873" s="100"/>
      <c r="C2873" s="100"/>
      <c r="D2873" s="100"/>
      <c r="E2873" s="100"/>
      <c r="F2873" s="103" t="s">
        <v>566</v>
      </c>
      <c r="G2873" s="103"/>
      <c r="H2873" s="104">
        <f>SUM(H2871:H2872)</f>
        <v>980.52</v>
      </c>
    </row>
    <row r="2874" spans="2:8" ht="13.9" customHeight="1">
      <c r="B2874" s="100"/>
      <c r="C2874" s="100"/>
      <c r="D2874" s="100"/>
      <c r="E2874" s="100"/>
      <c r="F2874" s="103" t="s">
        <v>567</v>
      </c>
      <c r="G2874" s="103"/>
      <c r="H2874" s="104">
        <f>H2873*25.22%</f>
        <v>247.28714399999998</v>
      </c>
    </row>
    <row r="2875" spans="2:8" ht="13.9" customHeight="1">
      <c r="B2875" s="100"/>
      <c r="C2875" s="100"/>
      <c r="D2875" s="100"/>
      <c r="E2875" s="100"/>
      <c r="F2875" s="103" t="s">
        <v>568</v>
      </c>
      <c r="G2875" s="103"/>
      <c r="H2875" s="104">
        <f>SUM(H2873:H2874)</f>
        <v>1227.8071439999999</v>
      </c>
    </row>
    <row r="2876" spans="2:8" ht="13.9" customHeight="1">
      <c r="B2876" s="100"/>
      <c r="C2876" s="100"/>
      <c r="D2876" s="100"/>
      <c r="E2876" s="100"/>
      <c r="F2876" s="103" t="s">
        <v>539</v>
      </c>
      <c r="G2876" s="103"/>
      <c r="H2876" s="104">
        <f>H2873*7</f>
        <v>6863.6399999999994</v>
      </c>
    </row>
    <row r="2877" spans="2:8" ht="13.9" customHeight="1">
      <c r="B2877" s="100"/>
      <c r="C2877" s="100"/>
      <c r="D2877" s="100"/>
      <c r="E2877" s="100"/>
      <c r="F2877" s="103" t="s">
        <v>569</v>
      </c>
      <c r="G2877" s="103"/>
      <c r="H2877" s="104">
        <f>H2875*7</f>
        <v>8594.6500079999987</v>
      </c>
    </row>
    <row r="2878" spans="2:8" ht="13.9" customHeight="1">
      <c r="B2878" s="100"/>
      <c r="C2878" s="100"/>
      <c r="D2878" s="93"/>
      <c r="E2878" s="93"/>
      <c r="F2878" s="100"/>
      <c r="G2878" s="115"/>
      <c r="H2878" s="100"/>
    </row>
    <row r="2879" spans="2:8" ht="18" customHeight="1">
      <c r="B2879" s="87" t="s">
        <v>1470</v>
      </c>
      <c r="C2879" s="87"/>
      <c r="D2879" s="87"/>
      <c r="E2879" s="87"/>
      <c r="F2879" s="87"/>
      <c r="G2879" s="87"/>
      <c r="H2879" s="87"/>
    </row>
    <row r="2880" spans="2:8" ht="20.149999999999999" customHeight="1">
      <c r="B2880" s="94" t="s">
        <v>1471</v>
      </c>
      <c r="C2880" s="94"/>
      <c r="D2880" s="95" t="s">
        <v>11</v>
      </c>
      <c r="E2880" s="95" t="s">
        <v>550</v>
      </c>
      <c r="F2880" s="95" t="s">
        <v>551</v>
      </c>
      <c r="G2880" s="113" t="s">
        <v>552</v>
      </c>
      <c r="H2880" s="95" t="s">
        <v>553</v>
      </c>
    </row>
    <row r="2881" spans="2:8" ht="14.15" customHeight="1">
      <c r="B2881" s="96" t="s">
        <v>1472</v>
      </c>
      <c r="C2881" s="97" t="s">
        <v>1473</v>
      </c>
      <c r="D2881" s="96" t="s">
        <v>536</v>
      </c>
      <c r="E2881" s="96" t="s">
        <v>1474</v>
      </c>
      <c r="F2881" s="98">
        <v>8.9999999999999998E-4</v>
      </c>
      <c r="G2881" s="114">
        <v>193.65</v>
      </c>
      <c r="H2881" s="99">
        <v>0.17</v>
      </c>
    </row>
    <row r="2882" spans="2:8" ht="15" customHeight="1">
      <c r="B2882" s="100"/>
      <c r="C2882" s="100"/>
      <c r="D2882" s="100"/>
      <c r="E2882" s="100"/>
      <c r="F2882" s="101" t="s">
        <v>1475</v>
      </c>
      <c r="G2882" s="101"/>
      <c r="H2882" s="102">
        <v>0.17</v>
      </c>
    </row>
    <row r="2883" spans="2:8" ht="13.9" customHeight="1">
      <c r="B2883" s="94" t="s">
        <v>583</v>
      </c>
      <c r="C2883" s="94"/>
      <c r="D2883" s="95" t="s">
        <v>11</v>
      </c>
      <c r="E2883" s="95" t="s">
        <v>550</v>
      </c>
      <c r="F2883" s="95" t="s">
        <v>551</v>
      </c>
      <c r="G2883" s="113" t="s">
        <v>552</v>
      </c>
      <c r="H2883" s="95" t="s">
        <v>553</v>
      </c>
    </row>
    <row r="2884" spans="2:8" ht="14.15" customHeight="1">
      <c r="B2884" s="96" t="s">
        <v>1476</v>
      </c>
      <c r="C2884" s="97" t="s">
        <v>1477</v>
      </c>
      <c r="D2884" s="96" t="s">
        <v>536</v>
      </c>
      <c r="E2884" s="96" t="s">
        <v>40</v>
      </c>
      <c r="F2884" s="98">
        <v>0.05</v>
      </c>
      <c r="G2884" s="114">
        <v>8.9065999999999992</v>
      </c>
      <c r="H2884" s="99">
        <v>0.45</v>
      </c>
    </row>
    <row r="2885" spans="2:8" ht="15" customHeight="1">
      <c r="B2885" s="100"/>
      <c r="C2885" s="100"/>
      <c r="D2885" s="100"/>
      <c r="E2885" s="100"/>
      <c r="F2885" s="101" t="s">
        <v>586</v>
      </c>
      <c r="G2885" s="101"/>
      <c r="H2885" s="102">
        <v>0.45</v>
      </c>
    </row>
    <row r="2886" spans="2:8" ht="13.9" customHeight="1">
      <c r="B2886" s="94" t="s">
        <v>557</v>
      </c>
      <c r="C2886" s="94"/>
      <c r="D2886" s="95" t="s">
        <v>11</v>
      </c>
      <c r="E2886" s="95" t="s">
        <v>550</v>
      </c>
      <c r="F2886" s="95" t="s">
        <v>551</v>
      </c>
      <c r="G2886" s="113" t="s">
        <v>552</v>
      </c>
      <c r="H2886" s="95" t="s">
        <v>553</v>
      </c>
    </row>
    <row r="2887" spans="2:8" ht="14.15" customHeight="1">
      <c r="B2887" s="96" t="s">
        <v>1478</v>
      </c>
      <c r="C2887" s="97" t="s">
        <v>1479</v>
      </c>
      <c r="D2887" s="96" t="s">
        <v>536</v>
      </c>
      <c r="E2887" s="96" t="s">
        <v>73</v>
      </c>
      <c r="F2887" s="98">
        <v>1E-3</v>
      </c>
      <c r="G2887" s="114">
        <v>3.09</v>
      </c>
      <c r="H2887" s="99">
        <v>0</v>
      </c>
    </row>
    <row r="2888" spans="2:8">
      <c r="B2888" s="96" t="s">
        <v>1480</v>
      </c>
      <c r="C2888" s="97" t="s">
        <v>1481</v>
      </c>
      <c r="D2888" s="96" t="s">
        <v>536</v>
      </c>
      <c r="E2888" s="96" t="s">
        <v>73</v>
      </c>
      <c r="F2888" s="98">
        <v>1E-3</v>
      </c>
      <c r="G2888" s="114">
        <v>0.96</v>
      </c>
      <c r="H2888" s="99">
        <v>0</v>
      </c>
    </row>
    <row r="2889" spans="2:8" ht="21">
      <c r="B2889" s="96" t="s">
        <v>1482</v>
      </c>
      <c r="C2889" s="97" t="s">
        <v>1483</v>
      </c>
      <c r="D2889" s="96" t="s">
        <v>536</v>
      </c>
      <c r="E2889" s="96" t="s">
        <v>1484</v>
      </c>
      <c r="F2889" s="98">
        <v>0.18</v>
      </c>
      <c r="G2889" s="114">
        <v>0.7</v>
      </c>
      <c r="H2889" s="99">
        <v>0.13</v>
      </c>
    </row>
    <row r="2890" spans="2:8" ht="15" customHeight="1">
      <c r="B2890" s="100"/>
      <c r="C2890" s="100"/>
      <c r="D2890" s="100"/>
      <c r="E2890" s="100"/>
      <c r="F2890" s="101" t="s">
        <v>562</v>
      </c>
      <c r="G2890" s="101"/>
      <c r="H2890" s="102">
        <v>0.13</v>
      </c>
    </row>
    <row r="2891" spans="2:8" ht="13.9" customHeight="1">
      <c r="B2891" s="100"/>
      <c r="C2891" s="100"/>
      <c r="D2891" s="100"/>
      <c r="E2891" s="100"/>
      <c r="F2891" s="103" t="s">
        <v>563</v>
      </c>
      <c r="G2891" s="103"/>
      <c r="H2891" s="104">
        <v>0.75</v>
      </c>
    </row>
    <row r="2892" spans="2:8" ht="13.9" customHeight="1">
      <c r="B2892" s="100"/>
      <c r="C2892" s="100"/>
      <c r="D2892" s="100"/>
      <c r="E2892" s="100"/>
      <c r="F2892" s="103" t="s">
        <v>564</v>
      </c>
      <c r="G2892" s="103"/>
      <c r="H2892" s="104">
        <v>0.54</v>
      </c>
    </row>
    <row r="2893" spans="2:8" ht="13.9" customHeight="1">
      <c r="B2893" s="100"/>
      <c r="C2893" s="100"/>
      <c r="D2893" s="100"/>
      <c r="E2893" s="100"/>
      <c r="F2893" s="103" t="s">
        <v>565</v>
      </c>
      <c r="G2893" s="103"/>
      <c r="H2893" s="104">
        <v>0.21</v>
      </c>
    </row>
    <row r="2894" spans="2:8" ht="13.9" customHeight="1">
      <c r="B2894" s="100"/>
      <c r="C2894" s="100"/>
      <c r="D2894" s="100"/>
      <c r="E2894" s="100"/>
      <c r="F2894" s="103" t="s">
        <v>566</v>
      </c>
      <c r="G2894" s="103"/>
      <c r="H2894" s="104">
        <v>0.75</v>
      </c>
    </row>
    <row r="2895" spans="2:8" ht="13.9" customHeight="1">
      <c r="B2895" s="100"/>
      <c r="C2895" s="100"/>
      <c r="D2895" s="100"/>
      <c r="E2895" s="100"/>
      <c r="F2895" s="103" t="s">
        <v>567</v>
      </c>
      <c r="G2895" s="103"/>
      <c r="H2895" s="104">
        <v>0.18920000000000001</v>
      </c>
    </row>
    <row r="2896" spans="2:8" ht="13.9" customHeight="1">
      <c r="B2896" s="100"/>
      <c r="C2896" s="100"/>
      <c r="D2896" s="100"/>
      <c r="E2896" s="100"/>
      <c r="F2896" s="103" t="s">
        <v>568</v>
      </c>
      <c r="G2896" s="103"/>
      <c r="H2896" s="104">
        <v>0.94</v>
      </c>
    </row>
    <row r="2897" spans="2:8" ht="13.9" customHeight="1">
      <c r="B2897" s="100"/>
      <c r="C2897" s="100"/>
      <c r="D2897" s="100"/>
      <c r="E2897" s="100"/>
      <c r="F2897" s="103" t="s">
        <v>539</v>
      </c>
      <c r="G2897" s="103"/>
      <c r="H2897" s="104">
        <v>87.877499999999998</v>
      </c>
    </row>
    <row r="2898" spans="2:8" ht="13.9" customHeight="1">
      <c r="B2898" s="100"/>
      <c r="C2898" s="100"/>
      <c r="D2898" s="100"/>
      <c r="E2898" s="100"/>
      <c r="F2898" s="103" t="s">
        <v>569</v>
      </c>
      <c r="G2898" s="103"/>
      <c r="H2898" s="104">
        <v>110.14</v>
      </c>
    </row>
    <row r="2903" spans="2:8">
      <c r="B2903" s="126" t="str">
        <f>'Planilha Orçamentária'!B203:H203</f>
        <v>São Luis/Ma, 17 de março de 2021</v>
      </c>
      <c r="C2903" s="126"/>
      <c r="D2903" s="126"/>
      <c r="E2903" s="126"/>
      <c r="F2903" s="126"/>
      <c r="G2903" s="126"/>
      <c r="H2903" s="126"/>
    </row>
  </sheetData>
  <mergeCells count="2225">
    <mergeCell ref="B1:H1"/>
    <mergeCell ref="B2:H2"/>
    <mergeCell ref="B2903:H2903"/>
    <mergeCell ref="B4:H4"/>
    <mergeCell ref="B5:H5"/>
    <mergeCell ref="B6:H6"/>
    <mergeCell ref="B7:H7"/>
    <mergeCell ref="B8:H8"/>
    <mergeCell ref="B10:H10"/>
    <mergeCell ref="D11:E11"/>
    <mergeCell ref="B12:H12"/>
    <mergeCell ref="B13:C13"/>
    <mergeCell ref="F15:G15"/>
    <mergeCell ref="B16:C16"/>
    <mergeCell ref="F19:G19"/>
    <mergeCell ref="F20:G20"/>
    <mergeCell ref="F21:G21"/>
    <mergeCell ref="F22:G22"/>
    <mergeCell ref="F23:G23"/>
    <mergeCell ref="B9:F9"/>
    <mergeCell ref="F24:G24"/>
    <mergeCell ref="F25:G25"/>
    <mergeCell ref="F26:G26"/>
    <mergeCell ref="F27:G27"/>
    <mergeCell ref="D28:E28"/>
    <mergeCell ref="B29:H29"/>
    <mergeCell ref="B30:C30"/>
    <mergeCell ref="F32:G32"/>
    <mergeCell ref="B33:C33"/>
    <mergeCell ref="F36:G36"/>
    <mergeCell ref="F37:G37"/>
    <mergeCell ref="F38:G38"/>
    <mergeCell ref="F39:G39"/>
    <mergeCell ref="F40:G40"/>
    <mergeCell ref="F41:G41"/>
    <mergeCell ref="F42:G42"/>
    <mergeCell ref="F43:G43"/>
    <mergeCell ref="F44:G44"/>
    <mergeCell ref="D45:E45"/>
    <mergeCell ref="B46:H46"/>
    <mergeCell ref="B47:C47"/>
    <mergeCell ref="F49:G49"/>
    <mergeCell ref="F50:G50"/>
    <mergeCell ref="F51:G51"/>
    <mergeCell ref="F52:G52"/>
    <mergeCell ref="F53:G53"/>
    <mergeCell ref="F54:G54"/>
    <mergeCell ref="F55:G55"/>
    <mergeCell ref="F56:G56"/>
    <mergeCell ref="F57:G57"/>
    <mergeCell ref="D58:E58"/>
    <mergeCell ref="B59:H59"/>
    <mergeCell ref="B60:C60"/>
    <mergeCell ref="F62:G62"/>
    <mergeCell ref="F63:G63"/>
    <mergeCell ref="F64:G64"/>
    <mergeCell ref="F65:G65"/>
    <mergeCell ref="F66:G66"/>
    <mergeCell ref="F67:G67"/>
    <mergeCell ref="F68:G68"/>
    <mergeCell ref="F69:G69"/>
    <mergeCell ref="F70:G70"/>
    <mergeCell ref="D71:E71"/>
    <mergeCell ref="B72:H72"/>
    <mergeCell ref="B73:C73"/>
    <mergeCell ref="F76:G76"/>
    <mergeCell ref="B77:C77"/>
    <mergeCell ref="F79:G79"/>
    <mergeCell ref="B80:C80"/>
    <mergeCell ref="F83:G83"/>
    <mergeCell ref="B84:C84"/>
    <mergeCell ref="F86:G86"/>
    <mergeCell ref="F87:G87"/>
    <mergeCell ref="F88:G88"/>
    <mergeCell ref="F89:G89"/>
    <mergeCell ref="F90:G90"/>
    <mergeCell ref="F91:G91"/>
    <mergeCell ref="F92:G92"/>
    <mergeCell ref="F93:G93"/>
    <mergeCell ref="F94:G94"/>
    <mergeCell ref="D95:E95"/>
    <mergeCell ref="B96:H96"/>
    <mergeCell ref="B97:C97"/>
    <mergeCell ref="F100:G100"/>
    <mergeCell ref="B101:C101"/>
    <mergeCell ref="F103:G103"/>
    <mergeCell ref="B104:C104"/>
    <mergeCell ref="F107:G107"/>
    <mergeCell ref="B108:C108"/>
    <mergeCell ref="F110:G110"/>
    <mergeCell ref="F111:G111"/>
    <mergeCell ref="F112:G112"/>
    <mergeCell ref="F113:G113"/>
    <mergeCell ref="F114:G114"/>
    <mergeCell ref="F115:G115"/>
    <mergeCell ref="F116:G116"/>
    <mergeCell ref="F117:G117"/>
    <mergeCell ref="F118:G118"/>
    <mergeCell ref="D119:E119"/>
    <mergeCell ref="B120:H120"/>
    <mergeCell ref="B121:C121"/>
    <mergeCell ref="F124:G124"/>
    <mergeCell ref="B125:C125"/>
    <mergeCell ref="F127:G127"/>
    <mergeCell ref="B128:C128"/>
    <mergeCell ref="F131:G131"/>
    <mergeCell ref="B132:C132"/>
    <mergeCell ref="F134:G134"/>
    <mergeCell ref="F135:G135"/>
    <mergeCell ref="F136:G136"/>
    <mergeCell ref="F137:G137"/>
    <mergeCell ref="F138:G138"/>
    <mergeCell ref="F139:G139"/>
    <mergeCell ref="F140:G140"/>
    <mergeCell ref="F141:G141"/>
    <mergeCell ref="F142:G142"/>
    <mergeCell ref="D143:E143"/>
    <mergeCell ref="B144:H144"/>
    <mergeCell ref="B145:C145"/>
    <mergeCell ref="F150:G150"/>
    <mergeCell ref="B151:C151"/>
    <mergeCell ref="F153:G153"/>
    <mergeCell ref="B154:C154"/>
    <mergeCell ref="F156:G156"/>
    <mergeCell ref="F157:G157"/>
    <mergeCell ref="F158:G158"/>
    <mergeCell ref="F159:G159"/>
    <mergeCell ref="F160:G160"/>
    <mergeCell ref="F161:G161"/>
    <mergeCell ref="F162:G162"/>
    <mergeCell ref="F163:G163"/>
    <mergeCell ref="F164:G164"/>
    <mergeCell ref="D165:E165"/>
    <mergeCell ref="B166:H166"/>
    <mergeCell ref="B167:H167"/>
    <mergeCell ref="F168:G168"/>
    <mergeCell ref="F169:G169"/>
    <mergeCell ref="F170:G170"/>
    <mergeCell ref="F171:G171"/>
    <mergeCell ref="F172:G172"/>
    <mergeCell ref="F173:G173"/>
    <mergeCell ref="F174:G174"/>
    <mergeCell ref="F175:G175"/>
    <mergeCell ref="D176:E176"/>
    <mergeCell ref="B177:H177"/>
    <mergeCell ref="B178:C178"/>
    <mergeCell ref="F180:G180"/>
    <mergeCell ref="F181:G181"/>
    <mergeCell ref="F182:G182"/>
    <mergeCell ref="F183:G183"/>
    <mergeCell ref="F184:G184"/>
    <mergeCell ref="F185:G185"/>
    <mergeCell ref="F186:G186"/>
    <mergeCell ref="F187:G187"/>
    <mergeCell ref="F188:G188"/>
    <mergeCell ref="D189:E189"/>
    <mergeCell ref="B190:H190"/>
    <mergeCell ref="B191:C191"/>
    <mergeCell ref="F193:G193"/>
    <mergeCell ref="F194:G194"/>
    <mergeCell ref="F195:G195"/>
    <mergeCell ref="F196:G196"/>
    <mergeCell ref="F197:G197"/>
    <mergeCell ref="F198:G198"/>
    <mergeCell ref="F199:G199"/>
    <mergeCell ref="F200:G200"/>
    <mergeCell ref="F201:G201"/>
    <mergeCell ref="D202:E202"/>
    <mergeCell ref="B203:H203"/>
    <mergeCell ref="B204:C204"/>
    <mergeCell ref="F207:G207"/>
    <mergeCell ref="B208:C208"/>
    <mergeCell ref="F210:G210"/>
    <mergeCell ref="F211:G211"/>
    <mergeCell ref="F212:G212"/>
    <mergeCell ref="F213:G213"/>
    <mergeCell ref="F214:G214"/>
    <mergeCell ref="F215:G215"/>
    <mergeCell ref="F216:G216"/>
    <mergeCell ref="F217:G217"/>
    <mergeCell ref="F218:G218"/>
    <mergeCell ref="D219:E219"/>
    <mergeCell ref="B220:H220"/>
    <mergeCell ref="B221:C221"/>
    <mergeCell ref="F224:G224"/>
    <mergeCell ref="F225:G225"/>
    <mergeCell ref="F226:G226"/>
    <mergeCell ref="F227:G227"/>
    <mergeCell ref="F228:G228"/>
    <mergeCell ref="F229:G229"/>
    <mergeCell ref="F230:G230"/>
    <mergeCell ref="F231:G231"/>
    <mergeCell ref="F232:G232"/>
    <mergeCell ref="D233:E233"/>
    <mergeCell ref="B234:H234"/>
    <mergeCell ref="B235:C235"/>
    <mergeCell ref="F238:G238"/>
    <mergeCell ref="B239:C239"/>
    <mergeCell ref="F241:G241"/>
    <mergeCell ref="F242:G242"/>
    <mergeCell ref="F243:G243"/>
    <mergeCell ref="F244:G244"/>
    <mergeCell ref="F245:G245"/>
    <mergeCell ref="F246:G246"/>
    <mergeCell ref="F247:G247"/>
    <mergeCell ref="F248:G248"/>
    <mergeCell ref="F249:G249"/>
    <mergeCell ref="D250:E250"/>
    <mergeCell ref="B251:H251"/>
    <mergeCell ref="B252:C252"/>
    <mergeCell ref="F254:G254"/>
    <mergeCell ref="B255:C255"/>
    <mergeCell ref="F257:G257"/>
    <mergeCell ref="F258:G258"/>
    <mergeCell ref="F259:G259"/>
    <mergeCell ref="F260:G260"/>
    <mergeCell ref="F261:G261"/>
    <mergeCell ref="F262:G262"/>
    <mergeCell ref="F263:G263"/>
    <mergeCell ref="F264:G264"/>
    <mergeCell ref="F265:G265"/>
    <mergeCell ref="D266:E266"/>
    <mergeCell ref="B267:H267"/>
    <mergeCell ref="B268:C268"/>
    <mergeCell ref="F272:G272"/>
    <mergeCell ref="F273:G273"/>
    <mergeCell ref="F274:G274"/>
    <mergeCell ref="F275:G275"/>
    <mergeCell ref="F276:G276"/>
    <mergeCell ref="F277:G277"/>
    <mergeCell ref="F278:G278"/>
    <mergeCell ref="F279:G279"/>
    <mergeCell ref="F280:G280"/>
    <mergeCell ref="D281:E281"/>
    <mergeCell ref="B282:H282"/>
    <mergeCell ref="B283:C283"/>
    <mergeCell ref="F287:G287"/>
    <mergeCell ref="B288:C288"/>
    <mergeCell ref="F293:G293"/>
    <mergeCell ref="F294:G294"/>
    <mergeCell ref="F295:G295"/>
    <mergeCell ref="F296:G296"/>
    <mergeCell ref="F297:G297"/>
    <mergeCell ref="F298:G298"/>
    <mergeCell ref="F299:G299"/>
    <mergeCell ref="F300:G300"/>
    <mergeCell ref="F301:G301"/>
    <mergeCell ref="D302:E302"/>
    <mergeCell ref="B303:H303"/>
    <mergeCell ref="B304:C304"/>
    <mergeCell ref="F307:G307"/>
    <mergeCell ref="F308:G308"/>
    <mergeCell ref="F309:G309"/>
    <mergeCell ref="F310:G310"/>
    <mergeCell ref="F311:G311"/>
    <mergeCell ref="F312:G312"/>
    <mergeCell ref="F313:G313"/>
    <mergeCell ref="F314:G314"/>
    <mergeCell ref="F315:G315"/>
    <mergeCell ref="D316:E316"/>
    <mergeCell ref="B317:H317"/>
    <mergeCell ref="B318:C318"/>
    <mergeCell ref="F323:G323"/>
    <mergeCell ref="B324:C324"/>
    <mergeCell ref="F329:G329"/>
    <mergeCell ref="F330:G330"/>
    <mergeCell ref="F331:G331"/>
    <mergeCell ref="F332:G332"/>
    <mergeCell ref="F333:G333"/>
    <mergeCell ref="F334:G334"/>
    <mergeCell ref="F335:G335"/>
    <mergeCell ref="F336:G336"/>
    <mergeCell ref="F337:G337"/>
    <mergeCell ref="D338:E338"/>
    <mergeCell ref="B339:H339"/>
    <mergeCell ref="B340:C340"/>
    <mergeCell ref="F343:G343"/>
    <mergeCell ref="B344:C344"/>
    <mergeCell ref="F348:G348"/>
    <mergeCell ref="F349:G349"/>
    <mergeCell ref="F350:G350"/>
    <mergeCell ref="F351:G351"/>
    <mergeCell ref="F352:G352"/>
    <mergeCell ref="F353:G353"/>
    <mergeCell ref="F354:G354"/>
    <mergeCell ref="F355:G355"/>
    <mergeCell ref="F356:G356"/>
    <mergeCell ref="D357:E357"/>
    <mergeCell ref="B358:H358"/>
    <mergeCell ref="B359:C359"/>
    <mergeCell ref="F362:G362"/>
    <mergeCell ref="B363:C363"/>
    <mergeCell ref="F367:G367"/>
    <mergeCell ref="F368:G368"/>
    <mergeCell ref="F369:G369"/>
    <mergeCell ref="F370:G370"/>
    <mergeCell ref="F371:G371"/>
    <mergeCell ref="F372:G372"/>
    <mergeCell ref="F373:G373"/>
    <mergeCell ref="F374:G374"/>
    <mergeCell ref="F375:G375"/>
    <mergeCell ref="D376:E376"/>
    <mergeCell ref="B377:H377"/>
    <mergeCell ref="B378:C378"/>
    <mergeCell ref="F381:G381"/>
    <mergeCell ref="B382:C382"/>
    <mergeCell ref="F386:G386"/>
    <mergeCell ref="F387:G387"/>
    <mergeCell ref="F388:G388"/>
    <mergeCell ref="F389:G389"/>
    <mergeCell ref="F390:G390"/>
    <mergeCell ref="F391:G391"/>
    <mergeCell ref="F392:G392"/>
    <mergeCell ref="F393:G393"/>
    <mergeCell ref="F394:G394"/>
    <mergeCell ref="D395:E395"/>
    <mergeCell ref="B396:H396"/>
    <mergeCell ref="B397:C397"/>
    <mergeCell ref="F400:G400"/>
    <mergeCell ref="B401:C401"/>
    <mergeCell ref="F405:G405"/>
    <mergeCell ref="F406:G406"/>
    <mergeCell ref="F407:G407"/>
    <mergeCell ref="F408:G408"/>
    <mergeCell ref="F409:G409"/>
    <mergeCell ref="F410:G410"/>
    <mergeCell ref="F411:G411"/>
    <mergeCell ref="F412:G412"/>
    <mergeCell ref="F413:G413"/>
    <mergeCell ref="D414:E414"/>
    <mergeCell ref="B415:H415"/>
    <mergeCell ref="B416:C416"/>
    <mergeCell ref="F419:G419"/>
    <mergeCell ref="B420:C420"/>
    <mergeCell ref="F424:G424"/>
    <mergeCell ref="F425:G425"/>
    <mergeCell ref="F426:G426"/>
    <mergeCell ref="F427:G427"/>
    <mergeCell ref="F428:G428"/>
    <mergeCell ref="F429:G429"/>
    <mergeCell ref="F430:G430"/>
    <mergeCell ref="F431:G431"/>
    <mergeCell ref="F432:G432"/>
    <mergeCell ref="D433:E433"/>
    <mergeCell ref="B434:H434"/>
    <mergeCell ref="B435:C435"/>
    <mergeCell ref="F438:G438"/>
    <mergeCell ref="B439:C439"/>
    <mergeCell ref="F443:G443"/>
    <mergeCell ref="F444:G444"/>
    <mergeCell ref="F445:G445"/>
    <mergeCell ref="F446:G446"/>
    <mergeCell ref="F447:G447"/>
    <mergeCell ref="F448:G448"/>
    <mergeCell ref="F449:G449"/>
    <mergeCell ref="F450:G450"/>
    <mergeCell ref="F451:G451"/>
    <mergeCell ref="D452:E452"/>
    <mergeCell ref="B453:H453"/>
    <mergeCell ref="B454:C454"/>
    <mergeCell ref="F457:G457"/>
    <mergeCell ref="B458:C458"/>
    <mergeCell ref="F460:G460"/>
    <mergeCell ref="F461:G461"/>
    <mergeCell ref="F462:G462"/>
    <mergeCell ref="F463:G463"/>
    <mergeCell ref="F464:G464"/>
    <mergeCell ref="F465:G465"/>
    <mergeCell ref="F466:G466"/>
    <mergeCell ref="F467:G467"/>
    <mergeCell ref="F468:G468"/>
    <mergeCell ref="D469:E469"/>
    <mergeCell ref="B470:H470"/>
    <mergeCell ref="B471:C471"/>
    <mergeCell ref="F473:G473"/>
    <mergeCell ref="F474:G474"/>
    <mergeCell ref="F475:G475"/>
    <mergeCell ref="F476:G476"/>
    <mergeCell ref="F477:G477"/>
    <mergeCell ref="F478:G478"/>
    <mergeCell ref="F479:G479"/>
    <mergeCell ref="F480:G480"/>
    <mergeCell ref="F481:G481"/>
    <mergeCell ref="D482:E482"/>
    <mergeCell ref="B483:H483"/>
    <mergeCell ref="B484:C484"/>
    <mergeCell ref="F486:G486"/>
    <mergeCell ref="B487:C487"/>
    <mergeCell ref="F490:G490"/>
    <mergeCell ref="F491:G491"/>
    <mergeCell ref="F492:G492"/>
    <mergeCell ref="F493:G493"/>
    <mergeCell ref="F494:G494"/>
    <mergeCell ref="F495:G495"/>
    <mergeCell ref="F496:G496"/>
    <mergeCell ref="F497:G497"/>
    <mergeCell ref="F498:G498"/>
    <mergeCell ref="D499:E499"/>
    <mergeCell ref="B500:H500"/>
    <mergeCell ref="B501:C501"/>
    <mergeCell ref="F503:G503"/>
    <mergeCell ref="F504:G504"/>
    <mergeCell ref="F505:G505"/>
    <mergeCell ref="F506:G506"/>
    <mergeCell ref="F507:G507"/>
    <mergeCell ref="F508:G508"/>
    <mergeCell ref="F509:G509"/>
    <mergeCell ref="F510:G510"/>
    <mergeCell ref="F511:G511"/>
    <mergeCell ref="D512:E512"/>
    <mergeCell ref="B513:H513"/>
    <mergeCell ref="B514:C514"/>
    <mergeCell ref="F516:G516"/>
    <mergeCell ref="F517:G517"/>
    <mergeCell ref="F518:G518"/>
    <mergeCell ref="F519:G519"/>
    <mergeCell ref="F520:G520"/>
    <mergeCell ref="F521:G521"/>
    <mergeCell ref="F522:G522"/>
    <mergeCell ref="F523:G523"/>
    <mergeCell ref="F524:G524"/>
    <mergeCell ref="D525:E525"/>
    <mergeCell ref="B526:H526"/>
    <mergeCell ref="B527:C527"/>
    <mergeCell ref="F537:G537"/>
    <mergeCell ref="B538:C538"/>
    <mergeCell ref="F541:G541"/>
    <mergeCell ref="F542:G542"/>
    <mergeCell ref="F543:G543"/>
    <mergeCell ref="F544:G544"/>
    <mergeCell ref="F545:G545"/>
    <mergeCell ref="F546:G546"/>
    <mergeCell ref="F547:G547"/>
    <mergeCell ref="F548:G548"/>
    <mergeCell ref="F549:G549"/>
    <mergeCell ref="D550:E550"/>
    <mergeCell ref="B551:H551"/>
    <mergeCell ref="B552:H552"/>
    <mergeCell ref="F553:G553"/>
    <mergeCell ref="F554:G554"/>
    <mergeCell ref="F555:G555"/>
    <mergeCell ref="F556:G556"/>
    <mergeCell ref="F557:G557"/>
    <mergeCell ref="F558:G558"/>
    <mergeCell ref="F559:G559"/>
    <mergeCell ref="F560:G560"/>
    <mergeCell ref="D561:E561"/>
    <mergeCell ref="B562:H562"/>
    <mergeCell ref="B563:C563"/>
    <mergeCell ref="F567:G567"/>
    <mergeCell ref="B568:C568"/>
    <mergeCell ref="F571:G571"/>
    <mergeCell ref="F572:G572"/>
    <mergeCell ref="F573:G573"/>
    <mergeCell ref="F574:G574"/>
    <mergeCell ref="F575:G575"/>
    <mergeCell ref="F576:G576"/>
    <mergeCell ref="F577:G577"/>
    <mergeCell ref="F578:G578"/>
    <mergeCell ref="F579:G579"/>
    <mergeCell ref="D580:E580"/>
    <mergeCell ref="B581:H581"/>
    <mergeCell ref="B582:C582"/>
    <mergeCell ref="F586:G586"/>
    <mergeCell ref="B587:C587"/>
    <mergeCell ref="F590:G590"/>
    <mergeCell ref="F591:G591"/>
    <mergeCell ref="F592:G592"/>
    <mergeCell ref="F593:G593"/>
    <mergeCell ref="F594:G594"/>
    <mergeCell ref="F595:G595"/>
    <mergeCell ref="F596:G596"/>
    <mergeCell ref="F597:G597"/>
    <mergeCell ref="F598:G598"/>
    <mergeCell ref="D599:E599"/>
    <mergeCell ref="B600:H600"/>
    <mergeCell ref="B601:C601"/>
    <mergeCell ref="F605:G605"/>
    <mergeCell ref="F606:G606"/>
    <mergeCell ref="F607:G607"/>
    <mergeCell ref="F608:G608"/>
    <mergeCell ref="F609:G609"/>
    <mergeCell ref="F610:G610"/>
    <mergeCell ref="F611:G611"/>
    <mergeCell ref="F612:G612"/>
    <mergeCell ref="F613:G613"/>
    <mergeCell ref="D614:E614"/>
    <mergeCell ref="B615:H615"/>
    <mergeCell ref="B616:C616"/>
    <mergeCell ref="F619:G619"/>
    <mergeCell ref="B620:C620"/>
    <mergeCell ref="F623:G623"/>
    <mergeCell ref="F624:G624"/>
    <mergeCell ref="F625:G625"/>
    <mergeCell ref="F626:G626"/>
    <mergeCell ref="F627:G627"/>
    <mergeCell ref="F628:G628"/>
    <mergeCell ref="F629:G629"/>
    <mergeCell ref="F630:G630"/>
    <mergeCell ref="F631:G631"/>
    <mergeCell ref="D632:E632"/>
    <mergeCell ref="B633:H633"/>
    <mergeCell ref="B634:H634"/>
    <mergeCell ref="F635:G635"/>
    <mergeCell ref="F636:G636"/>
    <mergeCell ref="F637:G637"/>
    <mergeCell ref="F638:G638"/>
    <mergeCell ref="F639:G639"/>
    <mergeCell ref="F640:G640"/>
    <mergeCell ref="F641:G641"/>
    <mergeCell ref="F642:G642"/>
    <mergeCell ref="D643:E643"/>
    <mergeCell ref="B644:H644"/>
    <mergeCell ref="B645:C645"/>
    <mergeCell ref="F649:G649"/>
    <mergeCell ref="F650:G650"/>
    <mergeCell ref="F651:G651"/>
    <mergeCell ref="F652:G652"/>
    <mergeCell ref="F653:G653"/>
    <mergeCell ref="F654:G654"/>
    <mergeCell ref="F655:G655"/>
    <mergeCell ref="F656:G656"/>
    <mergeCell ref="F657:G657"/>
    <mergeCell ref="D658:E658"/>
    <mergeCell ref="B659:H659"/>
    <mergeCell ref="B660:C660"/>
    <mergeCell ref="F664:G664"/>
    <mergeCell ref="F665:G665"/>
    <mergeCell ref="F666:G666"/>
    <mergeCell ref="F667:G667"/>
    <mergeCell ref="F668:G668"/>
    <mergeCell ref="F669:G669"/>
    <mergeCell ref="F670:G670"/>
    <mergeCell ref="F671:G671"/>
    <mergeCell ref="F672:G672"/>
    <mergeCell ref="D673:E673"/>
    <mergeCell ref="B674:H674"/>
    <mergeCell ref="B675:C675"/>
    <mergeCell ref="F679:G679"/>
    <mergeCell ref="B680:C680"/>
    <mergeCell ref="F683:G683"/>
    <mergeCell ref="F684:G684"/>
    <mergeCell ref="F685:G685"/>
    <mergeCell ref="F686:G686"/>
    <mergeCell ref="F687:G687"/>
    <mergeCell ref="F688:G688"/>
    <mergeCell ref="F689:G689"/>
    <mergeCell ref="F690:G690"/>
    <mergeCell ref="F691:G691"/>
    <mergeCell ref="D692:E692"/>
    <mergeCell ref="B693:H693"/>
    <mergeCell ref="B694:D694"/>
    <mergeCell ref="C695:D695"/>
    <mergeCell ref="C696:D696"/>
    <mergeCell ref="C697:D697"/>
    <mergeCell ref="C698:D698"/>
    <mergeCell ref="F699:G699"/>
    <mergeCell ref="B700:D700"/>
    <mergeCell ref="C701:D701"/>
    <mergeCell ref="C702:D702"/>
    <mergeCell ref="F703:G703"/>
    <mergeCell ref="F704:G704"/>
    <mergeCell ref="F705:G705"/>
    <mergeCell ref="F706:G706"/>
    <mergeCell ref="F707:G707"/>
    <mergeCell ref="F708:G708"/>
    <mergeCell ref="F709:G709"/>
    <mergeCell ref="F710:G710"/>
    <mergeCell ref="F711:G711"/>
    <mergeCell ref="F712:G712"/>
    <mergeCell ref="D713:E713"/>
    <mergeCell ref="B714:H714"/>
    <mergeCell ref="B715:C715"/>
    <mergeCell ref="F719:G719"/>
    <mergeCell ref="B720:C720"/>
    <mergeCell ref="F723:G723"/>
    <mergeCell ref="F724:G724"/>
    <mergeCell ref="F725:G725"/>
    <mergeCell ref="F726:G726"/>
    <mergeCell ref="F727:G727"/>
    <mergeCell ref="F728:G728"/>
    <mergeCell ref="F729:G729"/>
    <mergeCell ref="F730:G730"/>
    <mergeCell ref="F731:G731"/>
    <mergeCell ref="D732:E732"/>
    <mergeCell ref="B733:H733"/>
    <mergeCell ref="B734:C734"/>
    <mergeCell ref="F739:G739"/>
    <mergeCell ref="B740:C740"/>
    <mergeCell ref="F743:G743"/>
    <mergeCell ref="F744:G744"/>
    <mergeCell ref="F745:G745"/>
    <mergeCell ref="F746:G746"/>
    <mergeCell ref="F747:G747"/>
    <mergeCell ref="F748:G748"/>
    <mergeCell ref="F749:G749"/>
    <mergeCell ref="F750:G750"/>
    <mergeCell ref="F751:G751"/>
    <mergeCell ref="D752:E752"/>
    <mergeCell ref="B753:H753"/>
    <mergeCell ref="B754:C754"/>
    <mergeCell ref="F760:G760"/>
    <mergeCell ref="B761:C761"/>
    <mergeCell ref="F766:G766"/>
    <mergeCell ref="F767:G767"/>
    <mergeCell ref="F768:G768"/>
    <mergeCell ref="F769:G769"/>
    <mergeCell ref="F770:G770"/>
    <mergeCell ref="F771:G771"/>
    <mergeCell ref="F772:G772"/>
    <mergeCell ref="F773:G773"/>
    <mergeCell ref="F774:G774"/>
    <mergeCell ref="D775:E775"/>
    <mergeCell ref="B776:H776"/>
    <mergeCell ref="B777:C777"/>
    <mergeCell ref="F783:G783"/>
    <mergeCell ref="B784:C784"/>
    <mergeCell ref="F789:G789"/>
    <mergeCell ref="F790:G790"/>
    <mergeCell ref="F791:G791"/>
    <mergeCell ref="F792:G792"/>
    <mergeCell ref="F793:G793"/>
    <mergeCell ref="F794:G794"/>
    <mergeCell ref="F795:G795"/>
    <mergeCell ref="F796:G796"/>
    <mergeCell ref="F797:G797"/>
    <mergeCell ref="D798:E798"/>
    <mergeCell ref="B799:H799"/>
    <mergeCell ref="B800:C800"/>
    <mergeCell ref="F803:G803"/>
    <mergeCell ref="B804:C804"/>
    <mergeCell ref="F807:G807"/>
    <mergeCell ref="F808:G808"/>
    <mergeCell ref="F809:G809"/>
    <mergeCell ref="F810:G810"/>
    <mergeCell ref="F811:G811"/>
    <mergeCell ref="F812:G812"/>
    <mergeCell ref="F813:G813"/>
    <mergeCell ref="F814:G814"/>
    <mergeCell ref="F815:G815"/>
    <mergeCell ref="D816:E816"/>
    <mergeCell ref="B817:H817"/>
    <mergeCell ref="B818:D818"/>
    <mergeCell ref="C819:D819"/>
    <mergeCell ref="F820:G820"/>
    <mergeCell ref="B821:D821"/>
    <mergeCell ref="C822:D822"/>
    <mergeCell ref="C823:D823"/>
    <mergeCell ref="F824:G824"/>
    <mergeCell ref="F825:G825"/>
    <mergeCell ref="F826:G826"/>
    <mergeCell ref="F827:G827"/>
    <mergeCell ref="F828:G828"/>
    <mergeCell ref="F829:G829"/>
    <mergeCell ref="F830:G830"/>
    <mergeCell ref="F831:G831"/>
    <mergeCell ref="F832:G832"/>
    <mergeCell ref="F833:G833"/>
    <mergeCell ref="D834:E834"/>
    <mergeCell ref="B835:H835"/>
    <mergeCell ref="B836:C836"/>
    <mergeCell ref="F839:G839"/>
    <mergeCell ref="B840:C840"/>
    <mergeCell ref="F842:G842"/>
    <mergeCell ref="F843:G843"/>
    <mergeCell ref="F844:G844"/>
    <mergeCell ref="F845:G845"/>
    <mergeCell ref="F846:G846"/>
    <mergeCell ref="F847:G847"/>
    <mergeCell ref="F848:G848"/>
    <mergeCell ref="F849:G849"/>
    <mergeCell ref="F850:G850"/>
    <mergeCell ref="D851:E851"/>
    <mergeCell ref="B852:H852"/>
    <mergeCell ref="B853:C853"/>
    <mergeCell ref="F855:G855"/>
    <mergeCell ref="B856:C856"/>
    <mergeCell ref="F860:G860"/>
    <mergeCell ref="F861:G861"/>
    <mergeCell ref="F862:G862"/>
    <mergeCell ref="F863:G863"/>
    <mergeCell ref="F864:G864"/>
    <mergeCell ref="F865:G865"/>
    <mergeCell ref="F866:G866"/>
    <mergeCell ref="F867:G867"/>
    <mergeCell ref="F868:G868"/>
    <mergeCell ref="D869:E869"/>
    <mergeCell ref="B870:H870"/>
    <mergeCell ref="B871:C871"/>
    <mergeCell ref="F873:G873"/>
    <mergeCell ref="B874:C874"/>
    <mergeCell ref="F877:G877"/>
    <mergeCell ref="F878:G878"/>
    <mergeCell ref="F879:G879"/>
    <mergeCell ref="F880:G880"/>
    <mergeCell ref="F881:G881"/>
    <mergeCell ref="F882:G882"/>
    <mergeCell ref="F883:G883"/>
    <mergeCell ref="F884:G884"/>
    <mergeCell ref="F885:G885"/>
    <mergeCell ref="D886:E886"/>
    <mergeCell ref="B887:H887"/>
    <mergeCell ref="B888:C888"/>
    <mergeCell ref="F890:G890"/>
    <mergeCell ref="B891:C891"/>
    <mergeCell ref="F894:G894"/>
    <mergeCell ref="F895:G895"/>
    <mergeCell ref="F896:G896"/>
    <mergeCell ref="F897:G897"/>
    <mergeCell ref="F898:G898"/>
    <mergeCell ref="F899:G899"/>
    <mergeCell ref="F900:G900"/>
    <mergeCell ref="F901:G901"/>
    <mergeCell ref="F902:G902"/>
    <mergeCell ref="D903:E903"/>
    <mergeCell ref="B904:H904"/>
    <mergeCell ref="B905:D905"/>
    <mergeCell ref="C906:D906"/>
    <mergeCell ref="F907:G907"/>
    <mergeCell ref="B908:D908"/>
    <mergeCell ref="C909:D909"/>
    <mergeCell ref="C910:D910"/>
    <mergeCell ref="F911:G911"/>
    <mergeCell ref="F912:G912"/>
    <mergeCell ref="F913:G913"/>
    <mergeCell ref="F914:G914"/>
    <mergeCell ref="F915:G915"/>
    <mergeCell ref="F916:G916"/>
    <mergeCell ref="F917:G917"/>
    <mergeCell ref="F918:G918"/>
    <mergeCell ref="F919:G919"/>
    <mergeCell ref="F920:G920"/>
    <mergeCell ref="D921:E921"/>
    <mergeCell ref="B922:H922"/>
    <mergeCell ref="B923:C923"/>
    <mergeCell ref="F925:G925"/>
    <mergeCell ref="B926:C926"/>
    <mergeCell ref="F929:G929"/>
    <mergeCell ref="F930:G930"/>
    <mergeCell ref="F931:G931"/>
    <mergeCell ref="F932:G932"/>
    <mergeCell ref="F933:G933"/>
    <mergeCell ref="F934:G934"/>
    <mergeCell ref="F935:G935"/>
    <mergeCell ref="F936:G936"/>
    <mergeCell ref="F937:G937"/>
    <mergeCell ref="D938:E938"/>
    <mergeCell ref="B939:H939"/>
    <mergeCell ref="B940:C940"/>
    <mergeCell ref="F942:G942"/>
    <mergeCell ref="B943:C943"/>
    <mergeCell ref="F946:G946"/>
    <mergeCell ref="F947:G947"/>
    <mergeCell ref="F948:G948"/>
    <mergeCell ref="F949:G949"/>
    <mergeCell ref="F950:G950"/>
    <mergeCell ref="F951:G951"/>
    <mergeCell ref="F952:G952"/>
    <mergeCell ref="F953:G953"/>
    <mergeCell ref="F954:G954"/>
    <mergeCell ref="D955:E955"/>
    <mergeCell ref="B956:H956"/>
    <mergeCell ref="B957:H957"/>
    <mergeCell ref="F958:G958"/>
    <mergeCell ref="F959:G959"/>
    <mergeCell ref="F960:G960"/>
    <mergeCell ref="F961:G961"/>
    <mergeCell ref="F962:G962"/>
    <mergeCell ref="F963:G963"/>
    <mergeCell ref="F964:G964"/>
    <mergeCell ref="F965:G965"/>
    <mergeCell ref="D966:E966"/>
    <mergeCell ref="B967:H967"/>
    <mergeCell ref="B968:C968"/>
    <mergeCell ref="F971:G971"/>
    <mergeCell ref="B972:C972"/>
    <mergeCell ref="F974:G974"/>
    <mergeCell ref="F975:G975"/>
    <mergeCell ref="F976:G976"/>
    <mergeCell ref="F977:G977"/>
    <mergeCell ref="F978:G978"/>
    <mergeCell ref="F979:G979"/>
    <mergeCell ref="F980:G980"/>
    <mergeCell ref="F981:G981"/>
    <mergeCell ref="F982:G982"/>
    <mergeCell ref="D983:E983"/>
    <mergeCell ref="B984:H984"/>
    <mergeCell ref="B985:C985"/>
    <mergeCell ref="F988:G988"/>
    <mergeCell ref="B989:C989"/>
    <mergeCell ref="F992:G992"/>
    <mergeCell ref="F993:G993"/>
    <mergeCell ref="F994:G994"/>
    <mergeCell ref="F995:G995"/>
    <mergeCell ref="F996:G996"/>
    <mergeCell ref="F997:G997"/>
    <mergeCell ref="F998:G998"/>
    <mergeCell ref="F999:G999"/>
    <mergeCell ref="F1000:G1000"/>
    <mergeCell ref="D1001:E1001"/>
    <mergeCell ref="B1002:H1002"/>
    <mergeCell ref="B1003:C1003"/>
    <mergeCell ref="F1006:G1006"/>
    <mergeCell ref="B1007:C1007"/>
    <mergeCell ref="F1010:G1010"/>
    <mergeCell ref="F1011:G1011"/>
    <mergeCell ref="F1012:G1012"/>
    <mergeCell ref="F1013:G1013"/>
    <mergeCell ref="F1014:G1014"/>
    <mergeCell ref="F1015:G1015"/>
    <mergeCell ref="F1016:G1016"/>
    <mergeCell ref="F1017:G1017"/>
    <mergeCell ref="F1018:G1018"/>
    <mergeCell ref="D1019:E1019"/>
    <mergeCell ref="B1020:H1020"/>
    <mergeCell ref="B1021:C1021"/>
    <mergeCell ref="F1024:G1024"/>
    <mergeCell ref="B1025:C1025"/>
    <mergeCell ref="F1028:G1028"/>
    <mergeCell ref="F1029:G1029"/>
    <mergeCell ref="F1030:G1030"/>
    <mergeCell ref="F1031:G1031"/>
    <mergeCell ref="F1032:G1032"/>
    <mergeCell ref="F1033:G1033"/>
    <mergeCell ref="F1034:G1034"/>
    <mergeCell ref="F1035:G1035"/>
    <mergeCell ref="F1036:G1036"/>
    <mergeCell ref="D1037:E1037"/>
    <mergeCell ref="B1038:H1038"/>
    <mergeCell ref="B1039:C1039"/>
    <mergeCell ref="F1041:G1041"/>
    <mergeCell ref="B1042:C1042"/>
    <mergeCell ref="F1045:G1045"/>
    <mergeCell ref="F1046:G1046"/>
    <mergeCell ref="F1047:G1047"/>
    <mergeCell ref="F1048:G1048"/>
    <mergeCell ref="F1049:G1049"/>
    <mergeCell ref="F1050:G1050"/>
    <mergeCell ref="F1051:G1051"/>
    <mergeCell ref="F1052:G1052"/>
    <mergeCell ref="F1053:G1053"/>
    <mergeCell ref="D1054:E1054"/>
    <mergeCell ref="B1055:H1055"/>
    <mergeCell ref="B1056:C1056"/>
    <mergeCell ref="F1058:G1058"/>
    <mergeCell ref="B1059:C1059"/>
    <mergeCell ref="F1062:G1062"/>
    <mergeCell ref="F1063:G1063"/>
    <mergeCell ref="F1064:G1064"/>
    <mergeCell ref="F1065:G1065"/>
    <mergeCell ref="F1066:G1066"/>
    <mergeCell ref="F1067:G1067"/>
    <mergeCell ref="F1068:G1068"/>
    <mergeCell ref="F1069:G1069"/>
    <mergeCell ref="F1070:G1070"/>
    <mergeCell ref="D1071:E1071"/>
    <mergeCell ref="B1072:H1072"/>
    <mergeCell ref="B1073:C1073"/>
    <mergeCell ref="F1076:G1076"/>
    <mergeCell ref="F1077:G1077"/>
    <mergeCell ref="F1078:G1078"/>
    <mergeCell ref="F1079:G1079"/>
    <mergeCell ref="F1080:G1080"/>
    <mergeCell ref="F1081:G1081"/>
    <mergeCell ref="F1082:G1082"/>
    <mergeCell ref="F1083:G1083"/>
    <mergeCell ref="F1084:G1084"/>
    <mergeCell ref="D1085:E1085"/>
    <mergeCell ref="B1086:H1086"/>
    <mergeCell ref="B1087:C1087"/>
    <mergeCell ref="F1090:G1090"/>
    <mergeCell ref="F1091:G1091"/>
    <mergeCell ref="F1092:G1092"/>
    <mergeCell ref="F1093:G1093"/>
    <mergeCell ref="F1094:G1094"/>
    <mergeCell ref="F1095:G1095"/>
    <mergeCell ref="F1096:G1096"/>
    <mergeCell ref="F1097:G1097"/>
    <mergeCell ref="F1098:G1098"/>
    <mergeCell ref="D1099:E1099"/>
    <mergeCell ref="B1100:H1100"/>
    <mergeCell ref="B1101:C1101"/>
    <mergeCell ref="F1104:G1104"/>
    <mergeCell ref="F1105:G1105"/>
    <mergeCell ref="F1106:G1106"/>
    <mergeCell ref="F1107:G1107"/>
    <mergeCell ref="F1108:G1108"/>
    <mergeCell ref="F1109:G1109"/>
    <mergeCell ref="F1110:G1110"/>
    <mergeCell ref="F1111:G1111"/>
    <mergeCell ref="F1112:G1112"/>
    <mergeCell ref="D1113:E1113"/>
    <mergeCell ref="B1114:H1114"/>
    <mergeCell ref="B1115:C1115"/>
    <mergeCell ref="F1118:G1118"/>
    <mergeCell ref="F1119:G1119"/>
    <mergeCell ref="F1120:G1120"/>
    <mergeCell ref="F1121:G1121"/>
    <mergeCell ref="F1122:G1122"/>
    <mergeCell ref="F1123:G1123"/>
    <mergeCell ref="F1124:G1124"/>
    <mergeCell ref="F1125:G1125"/>
    <mergeCell ref="F1126:G1126"/>
    <mergeCell ref="D1127:E1127"/>
    <mergeCell ref="B1128:H1128"/>
    <mergeCell ref="B1129:C1129"/>
    <mergeCell ref="F1132:G1132"/>
    <mergeCell ref="F1133:G1133"/>
    <mergeCell ref="F1134:G1134"/>
    <mergeCell ref="F1135:G1135"/>
    <mergeCell ref="F1136:G1136"/>
    <mergeCell ref="F1137:G1137"/>
    <mergeCell ref="F1138:G1138"/>
    <mergeCell ref="F1139:G1139"/>
    <mergeCell ref="F1140:G1140"/>
    <mergeCell ref="D1141:E1141"/>
    <mergeCell ref="B1142:H1142"/>
    <mergeCell ref="B1143:C1143"/>
    <mergeCell ref="F1145:G1145"/>
    <mergeCell ref="B1146:C1146"/>
    <mergeCell ref="F1149:G1149"/>
    <mergeCell ref="F1150:G1150"/>
    <mergeCell ref="F1151:G1151"/>
    <mergeCell ref="F1152:G1152"/>
    <mergeCell ref="F1153:G1153"/>
    <mergeCell ref="F1154:G1154"/>
    <mergeCell ref="F1155:G1155"/>
    <mergeCell ref="F1156:G1156"/>
    <mergeCell ref="F1157:G1157"/>
    <mergeCell ref="D1158:E1158"/>
    <mergeCell ref="B1159:H1159"/>
    <mergeCell ref="B1160:C1160"/>
    <mergeCell ref="F1163:G1163"/>
    <mergeCell ref="B1164:C1164"/>
    <mergeCell ref="F1167:G1167"/>
    <mergeCell ref="F1168:G1168"/>
    <mergeCell ref="F1169:G1169"/>
    <mergeCell ref="F1170:G1170"/>
    <mergeCell ref="F1171:G1171"/>
    <mergeCell ref="F1172:G1172"/>
    <mergeCell ref="F1173:G1173"/>
    <mergeCell ref="F1174:G1174"/>
    <mergeCell ref="F1175:G1175"/>
    <mergeCell ref="D1176:E1176"/>
    <mergeCell ref="B1177:H1177"/>
    <mergeCell ref="B1178:C1178"/>
    <mergeCell ref="F1181:G1181"/>
    <mergeCell ref="B1182:C1182"/>
    <mergeCell ref="F1185:G1185"/>
    <mergeCell ref="F1186:G1186"/>
    <mergeCell ref="F1187:G1187"/>
    <mergeCell ref="F1188:G1188"/>
    <mergeCell ref="F1189:G1189"/>
    <mergeCell ref="F1190:G1190"/>
    <mergeCell ref="F1191:G1191"/>
    <mergeCell ref="F1192:G1192"/>
    <mergeCell ref="F1193:G1193"/>
    <mergeCell ref="D1194:E1194"/>
    <mergeCell ref="B1195:H1195"/>
    <mergeCell ref="B1196:C1196"/>
    <mergeCell ref="F1199:G1199"/>
    <mergeCell ref="B1200:C1200"/>
    <mergeCell ref="F1203:G1203"/>
    <mergeCell ref="F1204:G1204"/>
    <mergeCell ref="F1205:G1205"/>
    <mergeCell ref="F1206:G1206"/>
    <mergeCell ref="F1207:G1207"/>
    <mergeCell ref="F1208:G1208"/>
    <mergeCell ref="F1209:G1209"/>
    <mergeCell ref="F1210:G1210"/>
    <mergeCell ref="F1211:G1211"/>
    <mergeCell ref="D1212:E1212"/>
    <mergeCell ref="B1213:H1213"/>
    <mergeCell ref="B1214:C1214"/>
    <mergeCell ref="F1217:G1217"/>
    <mergeCell ref="B1218:C1218"/>
    <mergeCell ref="F1221:G1221"/>
    <mergeCell ref="F1222:G1222"/>
    <mergeCell ref="F1223:G1223"/>
    <mergeCell ref="F1224:G1224"/>
    <mergeCell ref="F1225:G1225"/>
    <mergeCell ref="F1226:G1226"/>
    <mergeCell ref="F1227:G1227"/>
    <mergeCell ref="F1228:G1228"/>
    <mergeCell ref="F1229:G1229"/>
    <mergeCell ref="D1230:E1230"/>
    <mergeCell ref="B1231:H1231"/>
    <mergeCell ref="B1232:C1232"/>
    <mergeCell ref="F1235:G1235"/>
    <mergeCell ref="B1236:C1236"/>
    <mergeCell ref="F1239:G1239"/>
    <mergeCell ref="F1240:G1240"/>
    <mergeCell ref="F1241:G1241"/>
    <mergeCell ref="F1242:G1242"/>
    <mergeCell ref="F1243:G1243"/>
    <mergeCell ref="F1244:G1244"/>
    <mergeCell ref="F1245:G1245"/>
    <mergeCell ref="F1246:G1246"/>
    <mergeCell ref="F1247:G1247"/>
    <mergeCell ref="D1248:E1248"/>
    <mergeCell ref="B1249:H1249"/>
    <mergeCell ref="B1250:C1250"/>
    <mergeCell ref="F1253:G1253"/>
    <mergeCell ref="B1254:C1254"/>
    <mergeCell ref="F1257:G1257"/>
    <mergeCell ref="F1258:G1258"/>
    <mergeCell ref="F1259:G1259"/>
    <mergeCell ref="F1260:G1260"/>
    <mergeCell ref="F1261:G1261"/>
    <mergeCell ref="F1262:G1262"/>
    <mergeCell ref="F1263:G1263"/>
    <mergeCell ref="F1264:G1264"/>
    <mergeCell ref="F1265:G1265"/>
    <mergeCell ref="D1266:E1266"/>
    <mergeCell ref="B1267:H1267"/>
    <mergeCell ref="B1268:C1268"/>
    <mergeCell ref="F1271:G1271"/>
    <mergeCell ref="B1272:C1272"/>
    <mergeCell ref="F1275:G1275"/>
    <mergeCell ref="F1276:G1276"/>
    <mergeCell ref="F1277:G1277"/>
    <mergeCell ref="F1278:G1278"/>
    <mergeCell ref="F1279:G1279"/>
    <mergeCell ref="F1280:G1280"/>
    <mergeCell ref="F1281:G1281"/>
    <mergeCell ref="F1282:G1282"/>
    <mergeCell ref="F1283:G1283"/>
    <mergeCell ref="D1284:E1284"/>
    <mergeCell ref="B1285:H1285"/>
    <mergeCell ref="B1286:D1286"/>
    <mergeCell ref="C1287:D1287"/>
    <mergeCell ref="F1288:G1288"/>
    <mergeCell ref="B1289:D1289"/>
    <mergeCell ref="C1290:D1290"/>
    <mergeCell ref="F1291:G1291"/>
    <mergeCell ref="F1292:G1292"/>
    <mergeCell ref="F1293:G1293"/>
    <mergeCell ref="F1294:G1294"/>
    <mergeCell ref="F1295:G1295"/>
    <mergeCell ref="F1296:G1296"/>
    <mergeCell ref="F1297:G1297"/>
    <mergeCell ref="F1298:G1298"/>
    <mergeCell ref="F1299:G1299"/>
    <mergeCell ref="F1300:G1300"/>
    <mergeCell ref="D1301:E1301"/>
    <mergeCell ref="B1302:H1302"/>
    <mergeCell ref="B1303:D1303"/>
    <mergeCell ref="C1304:D1304"/>
    <mergeCell ref="F1305:G1305"/>
    <mergeCell ref="B1306:D1306"/>
    <mergeCell ref="C1307:D1307"/>
    <mergeCell ref="F1308:G1308"/>
    <mergeCell ref="F1309:G1309"/>
    <mergeCell ref="F1310:G1310"/>
    <mergeCell ref="F1311:G1311"/>
    <mergeCell ref="F1312:G1312"/>
    <mergeCell ref="F1313:G1313"/>
    <mergeCell ref="F1314:G1314"/>
    <mergeCell ref="F1315:G1315"/>
    <mergeCell ref="F1316:G1316"/>
    <mergeCell ref="F1317:G1317"/>
    <mergeCell ref="D1318:E1318"/>
    <mergeCell ref="B1319:H1319"/>
    <mergeCell ref="B1320:C1320"/>
    <mergeCell ref="F1323:G1323"/>
    <mergeCell ref="B1324:C1324"/>
    <mergeCell ref="F1327:G1327"/>
    <mergeCell ref="F1328:G1328"/>
    <mergeCell ref="F1329:G1329"/>
    <mergeCell ref="F1330:G1330"/>
    <mergeCell ref="F1331:G1331"/>
    <mergeCell ref="F1332:G1332"/>
    <mergeCell ref="F1333:G1333"/>
    <mergeCell ref="F1334:G1334"/>
    <mergeCell ref="F1335:G1335"/>
    <mergeCell ref="D1336:E1336"/>
    <mergeCell ref="B1337:H1337"/>
    <mergeCell ref="B1338:C1338"/>
    <mergeCell ref="F1341:G1341"/>
    <mergeCell ref="B1342:C1342"/>
    <mergeCell ref="F1345:G1345"/>
    <mergeCell ref="F1346:G1346"/>
    <mergeCell ref="F1347:G1347"/>
    <mergeCell ref="F1348:G1348"/>
    <mergeCell ref="F1349:G1349"/>
    <mergeCell ref="F1350:G1350"/>
    <mergeCell ref="F1351:G1351"/>
    <mergeCell ref="F1352:G1352"/>
    <mergeCell ref="F1353:G1353"/>
    <mergeCell ref="D1354:E1354"/>
    <mergeCell ref="B1355:H1355"/>
    <mergeCell ref="B1356:C1356"/>
    <mergeCell ref="F1358:G1358"/>
    <mergeCell ref="B1359:C1359"/>
    <mergeCell ref="F1362:G1362"/>
    <mergeCell ref="F1363:G1363"/>
    <mergeCell ref="F1364:G1364"/>
    <mergeCell ref="F1365:G1365"/>
    <mergeCell ref="F1366:G1366"/>
    <mergeCell ref="F1367:G1367"/>
    <mergeCell ref="F1368:G1368"/>
    <mergeCell ref="F1369:G1369"/>
    <mergeCell ref="F1370:G1370"/>
    <mergeCell ref="D1371:E1371"/>
    <mergeCell ref="B1372:H1372"/>
    <mergeCell ref="B1373:C1373"/>
    <mergeCell ref="F1375:G1375"/>
    <mergeCell ref="B1376:C1376"/>
    <mergeCell ref="F1379:G1379"/>
    <mergeCell ref="F1380:G1380"/>
    <mergeCell ref="F1381:G1381"/>
    <mergeCell ref="F1382:G1382"/>
    <mergeCell ref="F1383:G1383"/>
    <mergeCell ref="F1384:G1384"/>
    <mergeCell ref="F1385:G1385"/>
    <mergeCell ref="F1386:G1386"/>
    <mergeCell ref="F1387:G1387"/>
    <mergeCell ref="D1388:E1388"/>
    <mergeCell ref="B1389:H1389"/>
    <mergeCell ref="B1390:C1390"/>
    <mergeCell ref="F1392:G1392"/>
    <mergeCell ref="B1393:C1393"/>
    <mergeCell ref="F1396:G1396"/>
    <mergeCell ref="F1397:G1397"/>
    <mergeCell ref="F1398:G1398"/>
    <mergeCell ref="F1399:G1399"/>
    <mergeCell ref="F1400:G1400"/>
    <mergeCell ref="F1401:G1401"/>
    <mergeCell ref="F1402:G1402"/>
    <mergeCell ref="F1403:G1403"/>
    <mergeCell ref="F1404:G1404"/>
    <mergeCell ref="D1405:E1405"/>
    <mergeCell ref="B1406:H1406"/>
    <mergeCell ref="B1407:C1407"/>
    <mergeCell ref="F1409:G1409"/>
    <mergeCell ref="B1410:C1410"/>
    <mergeCell ref="F1413:G1413"/>
    <mergeCell ref="F1414:G1414"/>
    <mergeCell ref="F1415:G1415"/>
    <mergeCell ref="F1416:G1416"/>
    <mergeCell ref="F1417:G1417"/>
    <mergeCell ref="F1418:G1418"/>
    <mergeCell ref="F1419:G1419"/>
    <mergeCell ref="F1420:G1420"/>
    <mergeCell ref="F1421:G1421"/>
    <mergeCell ref="D1422:E1422"/>
    <mergeCell ref="B1423:H1423"/>
    <mergeCell ref="B1424:C1424"/>
    <mergeCell ref="F1427:G1427"/>
    <mergeCell ref="B1428:C1428"/>
    <mergeCell ref="F1431:G1431"/>
    <mergeCell ref="F1432:G1432"/>
    <mergeCell ref="F1433:G1433"/>
    <mergeCell ref="F1434:G1434"/>
    <mergeCell ref="F1435:G1435"/>
    <mergeCell ref="F1436:G1436"/>
    <mergeCell ref="F1437:G1437"/>
    <mergeCell ref="F1438:G1438"/>
    <mergeCell ref="F1439:G1439"/>
    <mergeCell ref="D1440:E1440"/>
    <mergeCell ref="B1441:H1441"/>
    <mergeCell ref="B1442:C1442"/>
    <mergeCell ref="F1444:G1444"/>
    <mergeCell ref="B1445:C1445"/>
    <mergeCell ref="F1448:G1448"/>
    <mergeCell ref="F1449:G1449"/>
    <mergeCell ref="F1450:G1450"/>
    <mergeCell ref="F1451:G1451"/>
    <mergeCell ref="F1452:G1452"/>
    <mergeCell ref="F1453:G1453"/>
    <mergeCell ref="F1454:G1454"/>
    <mergeCell ref="F1455:G1455"/>
    <mergeCell ref="F1456:G1456"/>
    <mergeCell ref="D1457:E1457"/>
    <mergeCell ref="B1458:H1458"/>
    <mergeCell ref="B1459:D1459"/>
    <mergeCell ref="C1460:D1460"/>
    <mergeCell ref="C1461:D1461"/>
    <mergeCell ref="C1462:D1462"/>
    <mergeCell ref="C1463:D1463"/>
    <mergeCell ref="C1464:D1464"/>
    <mergeCell ref="C1465:D1465"/>
    <mergeCell ref="C1466:D1466"/>
    <mergeCell ref="C1467:D1467"/>
    <mergeCell ref="C1468:D1468"/>
    <mergeCell ref="F1469:G1469"/>
    <mergeCell ref="B1470:D1470"/>
    <mergeCell ref="C1471:D1471"/>
    <mergeCell ref="C1472:D1472"/>
    <mergeCell ref="C1473:D1473"/>
    <mergeCell ref="C1474:D1474"/>
    <mergeCell ref="C1475:D1475"/>
    <mergeCell ref="C1476:D1476"/>
    <mergeCell ref="F1477:G1477"/>
    <mergeCell ref="F1478:G1478"/>
    <mergeCell ref="F1479:G1479"/>
    <mergeCell ref="F1480:G1480"/>
    <mergeCell ref="F1481:G1481"/>
    <mergeCell ref="F1482:G1482"/>
    <mergeCell ref="F1483:G1483"/>
    <mergeCell ref="F1484:G1484"/>
    <mergeCell ref="F1485:G1485"/>
    <mergeCell ref="F1486:G1486"/>
    <mergeCell ref="D1487:E1487"/>
    <mergeCell ref="B1488:H1488"/>
    <mergeCell ref="B1489:C1489"/>
    <mergeCell ref="F1491:G1491"/>
    <mergeCell ref="B1492:C1492"/>
    <mergeCell ref="F1495:G1495"/>
    <mergeCell ref="F1496:G1496"/>
    <mergeCell ref="F1497:G1497"/>
    <mergeCell ref="F1498:G1498"/>
    <mergeCell ref="F1499:G1499"/>
    <mergeCell ref="F1500:G1500"/>
    <mergeCell ref="F1501:G1501"/>
    <mergeCell ref="F1502:G1502"/>
    <mergeCell ref="F1503:G1503"/>
    <mergeCell ref="D1504:E1504"/>
    <mergeCell ref="B1505:H1505"/>
    <mergeCell ref="B1506:H1506"/>
    <mergeCell ref="F1507:G1507"/>
    <mergeCell ref="F1508:G1508"/>
    <mergeCell ref="F1509:G1509"/>
    <mergeCell ref="F1510:G1510"/>
    <mergeCell ref="F1511:G1511"/>
    <mergeCell ref="F1512:G1512"/>
    <mergeCell ref="F1513:G1513"/>
    <mergeCell ref="F1514:G1514"/>
    <mergeCell ref="D1515:E1515"/>
    <mergeCell ref="B1516:H1516"/>
    <mergeCell ref="B1517:C1517"/>
    <mergeCell ref="F1519:G1519"/>
    <mergeCell ref="B1520:C1520"/>
    <mergeCell ref="F1524:G1524"/>
    <mergeCell ref="F1525:G1525"/>
    <mergeCell ref="F1526:G1526"/>
    <mergeCell ref="F1527:G1527"/>
    <mergeCell ref="F1528:G1528"/>
    <mergeCell ref="F1529:G1529"/>
    <mergeCell ref="F1530:G1530"/>
    <mergeCell ref="F1531:G1531"/>
    <mergeCell ref="F1532:G1532"/>
    <mergeCell ref="D1533:E1533"/>
    <mergeCell ref="B1534:H1534"/>
    <mergeCell ref="B1535:C1535"/>
    <mergeCell ref="F1537:G1537"/>
    <mergeCell ref="B1538:C1538"/>
    <mergeCell ref="F1541:G1541"/>
    <mergeCell ref="F1542:G1542"/>
    <mergeCell ref="F1543:G1543"/>
    <mergeCell ref="F1544:G1544"/>
    <mergeCell ref="F1545:G1545"/>
    <mergeCell ref="F1546:G1546"/>
    <mergeCell ref="F1547:G1547"/>
    <mergeCell ref="F1548:G1548"/>
    <mergeCell ref="F1549:G1549"/>
    <mergeCell ref="D1550:E1550"/>
    <mergeCell ref="B1551:H1551"/>
    <mergeCell ref="B1552:C1552"/>
    <mergeCell ref="F1554:G1554"/>
    <mergeCell ref="B1555:C1555"/>
    <mergeCell ref="F1558:G1558"/>
    <mergeCell ref="F1559:G1559"/>
    <mergeCell ref="F1560:G1560"/>
    <mergeCell ref="F1561:G1561"/>
    <mergeCell ref="F1562:G1562"/>
    <mergeCell ref="F1563:G1563"/>
    <mergeCell ref="F1564:G1564"/>
    <mergeCell ref="F1565:G1565"/>
    <mergeCell ref="F1566:G1566"/>
    <mergeCell ref="D1567:E1567"/>
    <mergeCell ref="B1568:H1568"/>
    <mergeCell ref="B1569:C1569"/>
    <mergeCell ref="F1571:G1571"/>
    <mergeCell ref="B1572:C1572"/>
    <mergeCell ref="F1580:G1580"/>
    <mergeCell ref="F1581:G1581"/>
    <mergeCell ref="F1582:G1582"/>
    <mergeCell ref="F1583:G1583"/>
    <mergeCell ref="F1584:G1584"/>
    <mergeCell ref="F1585:G1585"/>
    <mergeCell ref="F1586:G1586"/>
    <mergeCell ref="F1587:G1587"/>
    <mergeCell ref="F1588:G1588"/>
    <mergeCell ref="D1589:E1589"/>
    <mergeCell ref="B1590:H1590"/>
    <mergeCell ref="B1591:C1591"/>
    <mergeCell ref="F1593:G1593"/>
    <mergeCell ref="B1594:C1594"/>
    <mergeCell ref="F1598:G1598"/>
    <mergeCell ref="F1599:G1599"/>
    <mergeCell ref="F1600:G1600"/>
    <mergeCell ref="F1601:G1601"/>
    <mergeCell ref="F1602:G1602"/>
    <mergeCell ref="F1603:G1603"/>
    <mergeCell ref="F1604:G1604"/>
    <mergeCell ref="F1605:G1605"/>
    <mergeCell ref="F1606:G1606"/>
    <mergeCell ref="D1607:E1607"/>
    <mergeCell ref="B1608:H1608"/>
    <mergeCell ref="B1609:C1609"/>
    <mergeCell ref="F1612:G1612"/>
    <mergeCell ref="B1613:C1613"/>
    <mergeCell ref="F1615:G1615"/>
    <mergeCell ref="F1616:G1616"/>
    <mergeCell ref="F1617:G1617"/>
    <mergeCell ref="F1618:G1618"/>
    <mergeCell ref="F1619:G1619"/>
    <mergeCell ref="F1620:G1620"/>
    <mergeCell ref="F1621:G1621"/>
    <mergeCell ref="F1622:G1622"/>
    <mergeCell ref="F1623:G1623"/>
    <mergeCell ref="D1624:E1624"/>
    <mergeCell ref="B1625:H1625"/>
    <mergeCell ref="B1626:C1626"/>
    <mergeCell ref="F1628:G1628"/>
    <mergeCell ref="B1629:C1629"/>
    <mergeCell ref="F1632:G1632"/>
    <mergeCell ref="F1633:G1633"/>
    <mergeCell ref="F1634:G1634"/>
    <mergeCell ref="F1635:G1635"/>
    <mergeCell ref="F1636:G1636"/>
    <mergeCell ref="F1637:G1637"/>
    <mergeCell ref="F1638:G1638"/>
    <mergeCell ref="F1639:G1639"/>
    <mergeCell ref="F1640:G1640"/>
    <mergeCell ref="D1641:E1641"/>
    <mergeCell ref="B1642:H1642"/>
    <mergeCell ref="B1643:C1643"/>
    <mergeCell ref="F1645:G1645"/>
    <mergeCell ref="F1646:G1646"/>
    <mergeCell ref="F1647:G1647"/>
    <mergeCell ref="F1648:G1648"/>
    <mergeCell ref="F1649:G1649"/>
    <mergeCell ref="F1650:G1650"/>
    <mergeCell ref="F1651:G1651"/>
    <mergeCell ref="F1652:G1652"/>
    <mergeCell ref="F1653:G1653"/>
    <mergeCell ref="D1654:E1654"/>
    <mergeCell ref="B1655:H1655"/>
    <mergeCell ref="B1656:C1656"/>
    <mergeCell ref="F1658:G1658"/>
    <mergeCell ref="B1659:C1659"/>
    <mergeCell ref="F1662:G1662"/>
    <mergeCell ref="F1663:G1663"/>
    <mergeCell ref="F1664:G1664"/>
    <mergeCell ref="F1665:G1665"/>
    <mergeCell ref="F1666:G1666"/>
    <mergeCell ref="F1667:G1667"/>
    <mergeCell ref="F1668:G1668"/>
    <mergeCell ref="F1669:G1669"/>
    <mergeCell ref="F1670:G1670"/>
    <mergeCell ref="D1671:E1671"/>
    <mergeCell ref="B1672:H1672"/>
    <mergeCell ref="B1673:C1673"/>
    <mergeCell ref="F1693:G1693"/>
    <mergeCell ref="F1694:G1694"/>
    <mergeCell ref="F1695:G1695"/>
    <mergeCell ref="F1696:G1696"/>
    <mergeCell ref="F1697:G1697"/>
    <mergeCell ref="F1698:G1698"/>
    <mergeCell ref="F1699:G1699"/>
    <mergeCell ref="F1700:G1700"/>
    <mergeCell ref="F1701:G1701"/>
    <mergeCell ref="D1702:E1702"/>
    <mergeCell ref="B1703:H1703"/>
    <mergeCell ref="B1704:C1704"/>
    <mergeCell ref="F1729:G1729"/>
    <mergeCell ref="F1730:G1730"/>
    <mergeCell ref="F1731:G1731"/>
    <mergeCell ref="F1732:G1732"/>
    <mergeCell ref="F1733:G1733"/>
    <mergeCell ref="F1734:G1734"/>
    <mergeCell ref="F1735:G1735"/>
    <mergeCell ref="F1736:G1736"/>
    <mergeCell ref="F1737:G1737"/>
    <mergeCell ref="D1738:E1738"/>
    <mergeCell ref="B1739:H1739"/>
    <mergeCell ref="B1740:C1740"/>
    <mergeCell ref="F1752:G1752"/>
    <mergeCell ref="F1753:G1753"/>
    <mergeCell ref="F1754:G1754"/>
    <mergeCell ref="F1755:G1755"/>
    <mergeCell ref="F1756:G1756"/>
    <mergeCell ref="F1757:G1757"/>
    <mergeCell ref="F1758:G1758"/>
    <mergeCell ref="F1759:G1759"/>
    <mergeCell ref="F1760:G1760"/>
    <mergeCell ref="D1761:E1761"/>
    <mergeCell ref="B1762:H1762"/>
    <mergeCell ref="B1763:C1763"/>
    <mergeCell ref="F1768:G1768"/>
    <mergeCell ref="B1769:C1769"/>
    <mergeCell ref="F1772:G1772"/>
    <mergeCell ref="F1773:G1773"/>
    <mergeCell ref="F1774:G1774"/>
    <mergeCell ref="F1775:G1775"/>
    <mergeCell ref="F1776:G1776"/>
    <mergeCell ref="F1777:G1777"/>
    <mergeCell ref="F1778:G1778"/>
    <mergeCell ref="F1779:G1779"/>
    <mergeCell ref="F1780:G1780"/>
    <mergeCell ref="D1781:E1781"/>
    <mergeCell ref="B1782:H1782"/>
    <mergeCell ref="B1783:C1783"/>
    <mergeCell ref="F1788:G1788"/>
    <mergeCell ref="B1789:C1789"/>
    <mergeCell ref="F1792:G1792"/>
    <mergeCell ref="F1793:G1793"/>
    <mergeCell ref="F1794:G1794"/>
    <mergeCell ref="F1795:G1795"/>
    <mergeCell ref="F1796:G1796"/>
    <mergeCell ref="F1797:G1797"/>
    <mergeCell ref="F1798:G1798"/>
    <mergeCell ref="F1799:G1799"/>
    <mergeCell ref="F1800:G1800"/>
    <mergeCell ref="D1801:E1801"/>
    <mergeCell ref="B1802:H1802"/>
    <mergeCell ref="B1803:C1803"/>
    <mergeCell ref="F1808:G1808"/>
    <mergeCell ref="B1809:C1809"/>
    <mergeCell ref="F1812:G1812"/>
    <mergeCell ref="F1813:G1813"/>
    <mergeCell ref="F1814:G1814"/>
    <mergeCell ref="F1815:G1815"/>
    <mergeCell ref="F1816:G1816"/>
    <mergeCell ref="F1817:G1817"/>
    <mergeCell ref="F1818:G1818"/>
    <mergeCell ref="F1819:G1819"/>
    <mergeCell ref="F1820:G1820"/>
    <mergeCell ref="D1821:E1821"/>
    <mergeCell ref="B1822:H1822"/>
    <mergeCell ref="B1823:C1823"/>
    <mergeCell ref="F1828:G1828"/>
    <mergeCell ref="B1829:C1829"/>
    <mergeCell ref="F1832:G1832"/>
    <mergeCell ref="F1833:G1833"/>
    <mergeCell ref="F1834:G1834"/>
    <mergeCell ref="F1835:G1835"/>
    <mergeCell ref="F1836:G1836"/>
    <mergeCell ref="F1837:G1837"/>
    <mergeCell ref="F1838:G1838"/>
    <mergeCell ref="F1839:G1839"/>
    <mergeCell ref="F1840:G1840"/>
    <mergeCell ref="D1841:E1841"/>
    <mergeCell ref="B1842:H1842"/>
    <mergeCell ref="B1843:C1843"/>
    <mergeCell ref="F1848:G1848"/>
    <mergeCell ref="B1849:C1849"/>
    <mergeCell ref="F1852:G1852"/>
    <mergeCell ref="F1853:G1853"/>
    <mergeCell ref="F1854:G1854"/>
    <mergeCell ref="F1855:G1855"/>
    <mergeCell ref="F1856:G1856"/>
    <mergeCell ref="F1857:G1857"/>
    <mergeCell ref="F1858:G1858"/>
    <mergeCell ref="F1859:G1859"/>
    <mergeCell ref="F1860:G1860"/>
    <mergeCell ref="D1861:E1861"/>
    <mergeCell ref="B1862:H1862"/>
    <mergeCell ref="B1863:C1863"/>
    <mergeCell ref="F1868:G1868"/>
    <mergeCell ref="B1869:C1869"/>
    <mergeCell ref="F1872:G1872"/>
    <mergeCell ref="F1873:G1873"/>
    <mergeCell ref="F1874:G1874"/>
    <mergeCell ref="F1875:G1875"/>
    <mergeCell ref="F1876:G1876"/>
    <mergeCell ref="F1877:G1877"/>
    <mergeCell ref="F1878:G1878"/>
    <mergeCell ref="F1879:G1879"/>
    <mergeCell ref="F1880:G1880"/>
    <mergeCell ref="D1881:E1881"/>
    <mergeCell ref="B1882:H1882"/>
    <mergeCell ref="B1883:C1883"/>
    <mergeCell ref="F1888:G1888"/>
    <mergeCell ref="B1889:C1889"/>
    <mergeCell ref="F1892:G1892"/>
    <mergeCell ref="F1893:G1893"/>
    <mergeCell ref="F1894:G1894"/>
    <mergeCell ref="F1895:G1895"/>
    <mergeCell ref="F1896:G1896"/>
    <mergeCell ref="F1897:G1897"/>
    <mergeCell ref="F1898:G1898"/>
    <mergeCell ref="F1899:G1899"/>
    <mergeCell ref="F1900:G1900"/>
    <mergeCell ref="D1901:E1901"/>
    <mergeCell ref="B1902:H1902"/>
    <mergeCell ref="B1903:C1903"/>
    <mergeCell ref="F1908:G1908"/>
    <mergeCell ref="B1909:C1909"/>
    <mergeCell ref="F1912:G1912"/>
    <mergeCell ref="F1913:G1913"/>
    <mergeCell ref="F1914:G1914"/>
    <mergeCell ref="F1915:G1915"/>
    <mergeCell ref="F1916:G1916"/>
    <mergeCell ref="F1917:G1917"/>
    <mergeCell ref="F1918:G1918"/>
    <mergeCell ref="F1919:G1919"/>
    <mergeCell ref="F1920:G1920"/>
    <mergeCell ref="D1921:E1921"/>
    <mergeCell ref="B1922:H1922"/>
    <mergeCell ref="B1923:C1923"/>
    <mergeCell ref="F1928:G1928"/>
    <mergeCell ref="B1929:C1929"/>
    <mergeCell ref="F1932:G1932"/>
    <mergeCell ref="F1933:G1933"/>
    <mergeCell ref="F1934:G1934"/>
    <mergeCell ref="F1935:G1935"/>
    <mergeCell ref="F1936:G1936"/>
    <mergeCell ref="F1937:G1937"/>
    <mergeCell ref="F1938:G1938"/>
    <mergeCell ref="F1939:G1939"/>
    <mergeCell ref="F1940:G1940"/>
    <mergeCell ref="D1941:E1941"/>
    <mergeCell ref="B1942:H1942"/>
    <mergeCell ref="B1943:C1943"/>
    <mergeCell ref="F1948:G1948"/>
    <mergeCell ref="B1949:C1949"/>
    <mergeCell ref="F1952:G1952"/>
    <mergeCell ref="F1953:G1953"/>
    <mergeCell ref="F1954:G1954"/>
    <mergeCell ref="F1955:G1955"/>
    <mergeCell ref="F1956:G1956"/>
    <mergeCell ref="F1957:G1957"/>
    <mergeCell ref="F1958:G1958"/>
    <mergeCell ref="F1959:G1959"/>
    <mergeCell ref="F1960:G1960"/>
    <mergeCell ref="D1961:E1961"/>
    <mergeCell ref="B1962:H1962"/>
    <mergeCell ref="B1963:C1963"/>
    <mergeCell ref="F1968:G1968"/>
    <mergeCell ref="B1969:C1969"/>
    <mergeCell ref="F1972:G1972"/>
    <mergeCell ref="F1973:G1973"/>
    <mergeCell ref="F1974:G1974"/>
    <mergeCell ref="F1975:G1975"/>
    <mergeCell ref="F1976:G1976"/>
    <mergeCell ref="F1977:G1977"/>
    <mergeCell ref="F1978:G1978"/>
    <mergeCell ref="F1979:G1979"/>
    <mergeCell ref="F1980:G1980"/>
    <mergeCell ref="D1981:E1981"/>
    <mergeCell ref="B1982:H1982"/>
    <mergeCell ref="B1983:C1983"/>
    <mergeCell ref="F1988:G1988"/>
    <mergeCell ref="B1989:C1989"/>
    <mergeCell ref="F1992:G1992"/>
    <mergeCell ref="F1993:G1993"/>
    <mergeCell ref="F1994:G1994"/>
    <mergeCell ref="F1995:G1995"/>
    <mergeCell ref="F1996:G1996"/>
    <mergeCell ref="F1997:G1997"/>
    <mergeCell ref="F1998:G1998"/>
    <mergeCell ref="F1999:G1999"/>
    <mergeCell ref="F2000:G2000"/>
    <mergeCell ref="D2001:E2001"/>
    <mergeCell ref="B2002:H2002"/>
    <mergeCell ref="B2003:C2003"/>
    <mergeCell ref="F2008:G2008"/>
    <mergeCell ref="B2009:C2009"/>
    <mergeCell ref="F2012:G2012"/>
    <mergeCell ref="F2013:G2013"/>
    <mergeCell ref="F2014:G2014"/>
    <mergeCell ref="F2015:G2015"/>
    <mergeCell ref="F2016:G2016"/>
    <mergeCell ref="F2017:G2017"/>
    <mergeCell ref="F2018:G2018"/>
    <mergeCell ref="F2019:G2019"/>
    <mergeCell ref="F2020:G2020"/>
    <mergeCell ref="D2021:E2021"/>
    <mergeCell ref="B2022:H2022"/>
    <mergeCell ref="B2023:C2023"/>
    <mergeCell ref="F2028:G2028"/>
    <mergeCell ref="B2029:C2029"/>
    <mergeCell ref="F2032:G2032"/>
    <mergeCell ref="F2033:G2033"/>
    <mergeCell ref="F2034:G2034"/>
    <mergeCell ref="F2035:G2035"/>
    <mergeCell ref="F2036:G2036"/>
    <mergeCell ref="F2037:G2037"/>
    <mergeCell ref="F2038:G2038"/>
    <mergeCell ref="F2039:G2039"/>
    <mergeCell ref="F2040:G2040"/>
    <mergeCell ref="D2041:E2041"/>
    <mergeCell ref="B2042:H2042"/>
    <mergeCell ref="B2043:C2043"/>
    <mergeCell ref="F2046:G2046"/>
    <mergeCell ref="B2047:C2047"/>
    <mergeCell ref="F2050:G2050"/>
    <mergeCell ref="F2051:G2051"/>
    <mergeCell ref="F2052:G2052"/>
    <mergeCell ref="F2053:G2053"/>
    <mergeCell ref="F2054:G2054"/>
    <mergeCell ref="F2055:G2055"/>
    <mergeCell ref="F2056:G2056"/>
    <mergeCell ref="F2057:G2057"/>
    <mergeCell ref="F2058:G2058"/>
    <mergeCell ref="D2059:E2059"/>
    <mergeCell ref="B2060:H2060"/>
    <mergeCell ref="B2061:C2061"/>
    <mergeCell ref="F2075:G2075"/>
    <mergeCell ref="B2076:C2076"/>
    <mergeCell ref="F2080:G2080"/>
    <mergeCell ref="F2081:G2081"/>
    <mergeCell ref="F2082:G2082"/>
    <mergeCell ref="F2083:G2083"/>
    <mergeCell ref="F2084:G2084"/>
    <mergeCell ref="F2085:G2085"/>
    <mergeCell ref="F2086:G2086"/>
    <mergeCell ref="F2087:G2087"/>
    <mergeCell ref="F2088:G2088"/>
    <mergeCell ref="D2089:E2089"/>
    <mergeCell ref="B2090:H2090"/>
    <mergeCell ref="B2091:C2091"/>
    <mergeCell ref="F2095:G2095"/>
    <mergeCell ref="B2096:C2096"/>
    <mergeCell ref="F2099:G2099"/>
    <mergeCell ref="F2100:G2100"/>
    <mergeCell ref="F2101:G2101"/>
    <mergeCell ref="F2102:G2102"/>
    <mergeCell ref="F2103:G2103"/>
    <mergeCell ref="F2104:G2104"/>
    <mergeCell ref="F2105:G2105"/>
    <mergeCell ref="F2106:G2106"/>
    <mergeCell ref="F2107:G2107"/>
    <mergeCell ref="D2108:E2108"/>
    <mergeCell ref="B2109:H2109"/>
    <mergeCell ref="B2110:C2110"/>
    <mergeCell ref="F2114:G2114"/>
    <mergeCell ref="B2115:C2115"/>
    <mergeCell ref="F2118:G2118"/>
    <mergeCell ref="F2119:G2119"/>
    <mergeCell ref="F2120:G2120"/>
    <mergeCell ref="F2121:G2121"/>
    <mergeCell ref="F2122:G2122"/>
    <mergeCell ref="F2123:G2123"/>
    <mergeCell ref="F2124:G2124"/>
    <mergeCell ref="F2125:G2125"/>
    <mergeCell ref="F2126:G2126"/>
    <mergeCell ref="D2127:E2127"/>
    <mergeCell ref="B2128:H2128"/>
    <mergeCell ref="B2129:C2129"/>
    <mergeCell ref="F2132:G2132"/>
    <mergeCell ref="B2133:C2133"/>
    <mergeCell ref="F2136:G2136"/>
    <mergeCell ref="F2137:G2137"/>
    <mergeCell ref="F2138:G2138"/>
    <mergeCell ref="F2139:G2139"/>
    <mergeCell ref="F2140:G2140"/>
    <mergeCell ref="F2141:G2141"/>
    <mergeCell ref="F2142:G2142"/>
    <mergeCell ref="F2143:G2143"/>
    <mergeCell ref="F2144:G2144"/>
    <mergeCell ref="D2145:E2145"/>
    <mergeCell ref="B2146:H2146"/>
    <mergeCell ref="B2147:C2147"/>
    <mergeCell ref="F2152:G2152"/>
    <mergeCell ref="B2153:C2153"/>
    <mergeCell ref="F2156:G2156"/>
    <mergeCell ref="F2157:G2157"/>
    <mergeCell ref="F2158:G2158"/>
    <mergeCell ref="F2159:G2159"/>
    <mergeCell ref="F2160:G2160"/>
    <mergeCell ref="F2161:G2161"/>
    <mergeCell ref="F2162:G2162"/>
    <mergeCell ref="F2163:G2163"/>
    <mergeCell ref="F2164:G2164"/>
    <mergeCell ref="D2165:E2165"/>
    <mergeCell ref="B2166:H2166"/>
    <mergeCell ref="B2167:C2167"/>
    <mergeCell ref="F2172:G2172"/>
    <mergeCell ref="B2173:C2173"/>
    <mergeCell ref="F2176:G2176"/>
    <mergeCell ref="F2177:G2177"/>
    <mergeCell ref="F2178:G2178"/>
    <mergeCell ref="F2179:G2179"/>
    <mergeCell ref="F2180:G2180"/>
    <mergeCell ref="F2181:G2181"/>
    <mergeCell ref="F2182:G2182"/>
    <mergeCell ref="F2183:G2183"/>
    <mergeCell ref="F2184:G2184"/>
    <mergeCell ref="D2185:E2185"/>
    <mergeCell ref="B2186:H2186"/>
    <mergeCell ref="B2187:C2187"/>
    <mergeCell ref="F2192:G2192"/>
    <mergeCell ref="B2193:C2193"/>
    <mergeCell ref="F2196:G2196"/>
    <mergeCell ref="F2197:G2197"/>
    <mergeCell ref="F2198:G2198"/>
    <mergeCell ref="F2199:G2199"/>
    <mergeCell ref="F2200:G2200"/>
    <mergeCell ref="F2201:G2201"/>
    <mergeCell ref="F2202:G2202"/>
    <mergeCell ref="F2203:G2203"/>
    <mergeCell ref="F2204:G2204"/>
    <mergeCell ref="D2205:E2205"/>
    <mergeCell ref="B2206:H2206"/>
    <mergeCell ref="B2207:C2207"/>
    <mergeCell ref="F2211:G2211"/>
    <mergeCell ref="B2212:C2212"/>
    <mergeCell ref="F2215:G2215"/>
    <mergeCell ref="F2216:G2216"/>
    <mergeCell ref="F2217:G2217"/>
    <mergeCell ref="F2218:G2218"/>
    <mergeCell ref="F2219:G2219"/>
    <mergeCell ref="F2220:G2220"/>
    <mergeCell ref="F2221:G2221"/>
    <mergeCell ref="F2222:G2222"/>
    <mergeCell ref="F2223:G2223"/>
    <mergeCell ref="D2224:E2224"/>
    <mergeCell ref="B2225:H2225"/>
    <mergeCell ref="B2226:C2226"/>
    <mergeCell ref="F2231:G2231"/>
    <mergeCell ref="B2232:C2232"/>
    <mergeCell ref="F2235:G2235"/>
    <mergeCell ref="F2236:G2236"/>
    <mergeCell ref="F2237:G2237"/>
    <mergeCell ref="F2238:G2238"/>
    <mergeCell ref="F2239:G2239"/>
    <mergeCell ref="F2240:G2240"/>
    <mergeCell ref="F2241:G2241"/>
    <mergeCell ref="F2242:G2242"/>
    <mergeCell ref="F2243:G2243"/>
    <mergeCell ref="D2244:E2244"/>
    <mergeCell ref="B2245:H2245"/>
    <mergeCell ref="B2246:C2246"/>
    <mergeCell ref="F2253:G2253"/>
    <mergeCell ref="B2254:C2254"/>
    <mergeCell ref="F2257:G2257"/>
    <mergeCell ref="F2258:G2258"/>
    <mergeCell ref="F2259:G2259"/>
    <mergeCell ref="F2260:G2260"/>
    <mergeCell ref="F2261:G2261"/>
    <mergeCell ref="F2262:G2262"/>
    <mergeCell ref="F2263:G2263"/>
    <mergeCell ref="F2264:G2264"/>
    <mergeCell ref="F2265:G2265"/>
    <mergeCell ref="D2266:E2266"/>
    <mergeCell ref="B2267:H2267"/>
    <mergeCell ref="B2268:C2268"/>
    <mergeCell ref="F2270:G2270"/>
    <mergeCell ref="B2271:C2271"/>
    <mergeCell ref="F2274:G2274"/>
    <mergeCell ref="F2275:G2275"/>
    <mergeCell ref="F2276:G2276"/>
    <mergeCell ref="F2277:G2277"/>
    <mergeCell ref="F2278:G2278"/>
    <mergeCell ref="F2279:G2279"/>
    <mergeCell ref="F2280:G2280"/>
    <mergeCell ref="F2281:G2281"/>
    <mergeCell ref="F2282:G2282"/>
    <mergeCell ref="D2283:E2283"/>
    <mergeCell ref="B2284:H2284"/>
    <mergeCell ref="B2285:C2285"/>
    <mergeCell ref="F2287:G2287"/>
    <mergeCell ref="B2288:C2288"/>
    <mergeCell ref="F2298:G2298"/>
    <mergeCell ref="F2299:G2299"/>
    <mergeCell ref="F2300:G2300"/>
    <mergeCell ref="F2301:G2301"/>
    <mergeCell ref="F2302:G2302"/>
    <mergeCell ref="F2303:G2303"/>
    <mergeCell ref="F2304:G2304"/>
    <mergeCell ref="F2305:G2305"/>
    <mergeCell ref="F2306:G2306"/>
    <mergeCell ref="D2307:E2307"/>
    <mergeCell ref="B2308:H2308"/>
    <mergeCell ref="B2309:C2309"/>
    <mergeCell ref="F2313:G2313"/>
    <mergeCell ref="B2314:C2314"/>
    <mergeCell ref="F2317:G2317"/>
    <mergeCell ref="F2318:G2318"/>
    <mergeCell ref="F2319:G2319"/>
    <mergeCell ref="F2320:G2320"/>
    <mergeCell ref="F2321:G2321"/>
    <mergeCell ref="F2322:G2322"/>
    <mergeCell ref="F2323:G2323"/>
    <mergeCell ref="F2324:G2324"/>
    <mergeCell ref="F2325:G2325"/>
    <mergeCell ref="D2326:E2326"/>
    <mergeCell ref="B2327:H2327"/>
    <mergeCell ref="B2328:C2328"/>
    <mergeCell ref="F2332:G2332"/>
    <mergeCell ref="B2333:C2333"/>
    <mergeCell ref="F2336:G2336"/>
    <mergeCell ref="F2337:G2337"/>
    <mergeCell ref="F2338:G2338"/>
    <mergeCell ref="F2339:G2339"/>
    <mergeCell ref="F2340:G2340"/>
    <mergeCell ref="F2341:G2341"/>
    <mergeCell ref="F2342:G2342"/>
    <mergeCell ref="F2343:G2343"/>
    <mergeCell ref="F2344:G2344"/>
    <mergeCell ref="D2345:E2345"/>
    <mergeCell ref="B2346:H2346"/>
    <mergeCell ref="B2347:C2347"/>
    <mergeCell ref="F2352:G2352"/>
    <mergeCell ref="B2353:C2353"/>
    <mergeCell ref="F2356:G2356"/>
    <mergeCell ref="F2357:G2357"/>
    <mergeCell ref="F2358:G2358"/>
    <mergeCell ref="F2359:G2359"/>
    <mergeCell ref="F2360:G2360"/>
    <mergeCell ref="F2361:G2361"/>
    <mergeCell ref="F2362:G2362"/>
    <mergeCell ref="F2363:G2363"/>
    <mergeCell ref="F2364:G2364"/>
    <mergeCell ref="D2365:E2365"/>
    <mergeCell ref="B2366:H2366"/>
    <mergeCell ref="B2367:C2367"/>
    <mergeCell ref="F2371:G2371"/>
    <mergeCell ref="B2372:C2372"/>
    <mergeCell ref="F2375:G2375"/>
    <mergeCell ref="F2376:G2376"/>
    <mergeCell ref="F2377:G2377"/>
    <mergeCell ref="F2378:G2378"/>
    <mergeCell ref="F2379:G2379"/>
    <mergeCell ref="F2380:G2380"/>
    <mergeCell ref="F2381:G2381"/>
    <mergeCell ref="F2382:G2382"/>
    <mergeCell ref="F2383:G2383"/>
    <mergeCell ref="D2384:E2384"/>
    <mergeCell ref="B2385:H2385"/>
    <mergeCell ref="B2386:C2386"/>
    <mergeCell ref="F2390:G2390"/>
    <mergeCell ref="B2391:C2391"/>
    <mergeCell ref="F2394:G2394"/>
    <mergeCell ref="F2395:G2395"/>
    <mergeCell ref="F2396:G2396"/>
    <mergeCell ref="F2397:G2397"/>
    <mergeCell ref="F2398:G2398"/>
    <mergeCell ref="F2399:G2399"/>
    <mergeCell ref="F2400:G2400"/>
    <mergeCell ref="F2401:G2401"/>
    <mergeCell ref="F2402:G2402"/>
    <mergeCell ref="D2403:E2403"/>
    <mergeCell ref="B2404:H2404"/>
    <mergeCell ref="B2405:C2405"/>
    <mergeCell ref="F2410:G2410"/>
    <mergeCell ref="B2411:C2411"/>
    <mergeCell ref="F2414:G2414"/>
    <mergeCell ref="F2415:G2415"/>
    <mergeCell ref="F2416:G2416"/>
    <mergeCell ref="F2417:G2417"/>
    <mergeCell ref="F2418:G2418"/>
    <mergeCell ref="F2419:G2419"/>
    <mergeCell ref="F2420:G2420"/>
    <mergeCell ref="F2421:G2421"/>
    <mergeCell ref="F2422:G2422"/>
    <mergeCell ref="D2423:E2423"/>
    <mergeCell ref="B2424:H2424"/>
    <mergeCell ref="B2425:C2425"/>
    <mergeCell ref="F2429:G2429"/>
    <mergeCell ref="B2430:C2430"/>
    <mergeCell ref="F2433:G2433"/>
    <mergeCell ref="F2434:G2434"/>
    <mergeCell ref="F2435:G2435"/>
    <mergeCell ref="F2436:G2436"/>
    <mergeCell ref="F2437:G2437"/>
    <mergeCell ref="F2438:G2438"/>
    <mergeCell ref="F2439:G2439"/>
    <mergeCell ref="F2440:G2440"/>
    <mergeCell ref="F2441:G2441"/>
    <mergeCell ref="D2442:E2442"/>
    <mergeCell ref="B2443:H2443"/>
    <mergeCell ref="B2444:C2444"/>
    <mergeCell ref="F2448:G2448"/>
    <mergeCell ref="B2449:C2449"/>
    <mergeCell ref="F2452:G2452"/>
    <mergeCell ref="F2453:G2453"/>
    <mergeCell ref="F2454:G2454"/>
    <mergeCell ref="F2455:G2455"/>
    <mergeCell ref="F2456:G2456"/>
    <mergeCell ref="F2457:G2457"/>
    <mergeCell ref="F2458:G2458"/>
    <mergeCell ref="F2459:G2459"/>
    <mergeCell ref="F2460:G2460"/>
    <mergeCell ref="D2461:E2461"/>
    <mergeCell ref="B2462:H2462"/>
    <mergeCell ref="B2463:C2463"/>
    <mergeCell ref="F2467:G2467"/>
    <mergeCell ref="B2468:C2468"/>
    <mergeCell ref="F2471:G2471"/>
    <mergeCell ref="F2472:G2472"/>
    <mergeCell ref="F2473:G2473"/>
    <mergeCell ref="F2474:G2474"/>
    <mergeCell ref="F2475:G2475"/>
    <mergeCell ref="F2476:G2476"/>
    <mergeCell ref="F2477:G2477"/>
    <mergeCell ref="F2478:G2478"/>
    <mergeCell ref="F2479:G2479"/>
    <mergeCell ref="D2480:E2480"/>
    <mergeCell ref="B2481:H2481"/>
    <mergeCell ref="B2482:C2482"/>
    <mergeCell ref="F2486:G2486"/>
    <mergeCell ref="B2487:C2487"/>
    <mergeCell ref="F2490:G2490"/>
    <mergeCell ref="F2491:G2491"/>
    <mergeCell ref="F2492:G2492"/>
    <mergeCell ref="F2493:G2493"/>
    <mergeCell ref="F2494:G2494"/>
    <mergeCell ref="F2495:G2495"/>
    <mergeCell ref="F2496:G2496"/>
    <mergeCell ref="F2497:G2497"/>
    <mergeCell ref="F2498:G2498"/>
    <mergeCell ref="D2499:E2499"/>
    <mergeCell ref="B2500:H2500"/>
    <mergeCell ref="B2501:C2501"/>
    <mergeCell ref="F2505:G2505"/>
    <mergeCell ref="B2506:C2506"/>
    <mergeCell ref="F2509:G2509"/>
    <mergeCell ref="F2510:G2510"/>
    <mergeCell ref="F2511:G2511"/>
    <mergeCell ref="F2512:G2512"/>
    <mergeCell ref="F2513:G2513"/>
    <mergeCell ref="F2514:G2514"/>
    <mergeCell ref="F2515:G2515"/>
    <mergeCell ref="F2516:G2516"/>
    <mergeCell ref="F2517:G2517"/>
    <mergeCell ref="D2518:E2518"/>
    <mergeCell ref="B2519:H2519"/>
    <mergeCell ref="B2520:C2520"/>
    <mergeCell ref="F2524:G2524"/>
    <mergeCell ref="B2525:C2525"/>
    <mergeCell ref="F2528:G2528"/>
    <mergeCell ref="F2529:G2529"/>
    <mergeCell ref="F2530:G2530"/>
    <mergeCell ref="F2531:G2531"/>
    <mergeCell ref="F2532:G2532"/>
    <mergeCell ref="F2533:G2533"/>
    <mergeCell ref="F2534:G2534"/>
    <mergeCell ref="F2535:G2535"/>
    <mergeCell ref="F2536:G2536"/>
    <mergeCell ref="D2537:E2537"/>
    <mergeCell ref="B2538:H2538"/>
    <mergeCell ref="B2539:C2539"/>
    <mergeCell ref="F2543:G2543"/>
    <mergeCell ref="B2544:C2544"/>
    <mergeCell ref="F2547:G2547"/>
    <mergeCell ref="F2548:G2548"/>
    <mergeCell ref="F2549:G2549"/>
    <mergeCell ref="F2550:G2550"/>
    <mergeCell ref="F2551:G2551"/>
    <mergeCell ref="F2552:G2552"/>
    <mergeCell ref="F2553:G2553"/>
    <mergeCell ref="F2554:G2554"/>
    <mergeCell ref="F2555:G2555"/>
    <mergeCell ref="D2556:E2556"/>
    <mergeCell ref="B2557:H2557"/>
    <mergeCell ref="B2558:C2558"/>
    <mergeCell ref="F2562:G2562"/>
    <mergeCell ref="B2563:C2563"/>
    <mergeCell ref="F2566:G2566"/>
    <mergeCell ref="F2567:G2567"/>
    <mergeCell ref="F2568:G2568"/>
    <mergeCell ref="F2569:G2569"/>
    <mergeCell ref="F2570:G2570"/>
    <mergeCell ref="F2571:G2571"/>
    <mergeCell ref="F2572:G2572"/>
    <mergeCell ref="F2573:G2573"/>
    <mergeCell ref="F2574:G2574"/>
    <mergeCell ref="D2575:E2575"/>
    <mergeCell ref="B2576:H2576"/>
    <mergeCell ref="B2577:C2577"/>
    <mergeCell ref="F2581:G2581"/>
    <mergeCell ref="B2582:C2582"/>
    <mergeCell ref="F2585:G2585"/>
    <mergeCell ref="F2586:G2586"/>
    <mergeCell ref="F2587:G2587"/>
    <mergeCell ref="F2588:G2588"/>
    <mergeCell ref="F2589:G2589"/>
    <mergeCell ref="F2590:G2590"/>
    <mergeCell ref="F2591:G2591"/>
    <mergeCell ref="F2592:G2592"/>
    <mergeCell ref="F2593:G2593"/>
    <mergeCell ref="D2594:E2594"/>
    <mergeCell ref="B2595:H2595"/>
    <mergeCell ref="B2596:C2596"/>
    <mergeCell ref="F2600:G2600"/>
    <mergeCell ref="B2601:C2601"/>
    <mergeCell ref="F2604:G2604"/>
    <mergeCell ref="F2605:G2605"/>
    <mergeCell ref="F2606:G2606"/>
    <mergeCell ref="F2607:G2607"/>
    <mergeCell ref="F2608:G2608"/>
    <mergeCell ref="F2609:G2609"/>
    <mergeCell ref="F2610:G2610"/>
    <mergeCell ref="F2611:G2611"/>
    <mergeCell ref="F2612:G2612"/>
    <mergeCell ref="D2613:E2613"/>
    <mergeCell ref="B2614:H2614"/>
    <mergeCell ref="B2615:C2615"/>
    <mergeCell ref="F2619:G2619"/>
    <mergeCell ref="B2620:C2620"/>
    <mergeCell ref="F2623:G2623"/>
    <mergeCell ref="F2624:G2624"/>
    <mergeCell ref="F2625:G2625"/>
    <mergeCell ref="F2626:G2626"/>
    <mergeCell ref="F2627:G2627"/>
    <mergeCell ref="F2628:G2628"/>
    <mergeCell ref="F2629:G2629"/>
    <mergeCell ref="F2630:G2630"/>
    <mergeCell ref="F2631:G2631"/>
    <mergeCell ref="D2632:E2632"/>
    <mergeCell ref="B2633:H2633"/>
    <mergeCell ref="B2634:C2634"/>
    <mergeCell ref="F2638:G2638"/>
    <mergeCell ref="B2639:C2639"/>
    <mergeCell ref="F2642:G2642"/>
    <mergeCell ref="F2643:G2643"/>
    <mergeCell ref="F2644:G2644"/>
    <mergeCell ref="F2645:G2645"/>
    <mergeCell ref="F2646:G2646"/>
    <mergeCell ref="F2647:G2647"/>
    <mergeCell ref="F2648:G2648"/>
    <mergeCell ref="F2649:G2649"/>
    <mergeCell ref="F2650:G2650"/>
    <mergeCell ref="D2651:E2651"/>
    <mergeCell ref="B2652:H2652"/>
    <mergeCell ref="B2653:C2653"/>
    <mergeCell ref="F2660:G2660"/>
    <mergeCell ref="F2661:G2661"/>
    <mergeCell ref="F2662:G2662"/>
    <mergeCell ref="F2663:G2663"/>
    <mergeCell ref="F2664:G2664"/>
    <mergeCell ref="F2665:G2665"/>
    <mergeCell ref="F2666:G2666"/>
    <mergeCell ref="F2667:G2667"/>
    <mergeCell ref="F2668:G2668"/>
    <mergeCell ref="D2669:E2669"/>
    <mergeCell ref="B2670:H2670"/>
    <mergeCell ref="B2671:D2671"/>
    <mergeCell ref="C2672:D2672"/>
    <mergeCell ref="C2673:D2673"/>
    <mergeCell ref="C2674:D2674"/>
    <mergeCell ref="C2675:D2675"/>
    <mergeCell ref="C2676:D2676"/>
    <mergeCell ref="C2677:D2677"/>
    <mergeCell ref="C2678:D2678"/>
    <mergeCell ref="F2679:G2679"/>
    <mergeCell ref="B2680:D2680"/>
    <mergeCell ref="C2681:D2681"/>
    <mergeCell ref="C2682:D2682"/>
    <mergeCell ref="C2683:D2683"/>
    <mergeCell ref="C2684:D2684"/>
    <mergeCell ref="F2685:G2685"/>
    <mergeCell ref="F2686:G2686"/>
    <mergeCell ref="F2687:G2687"/>
    <mergeCell ref="F2688:G2688"/>
    <mergeCell ref="F2689:G2689"/>
    <mergeCell ref="F2690:G2690"/>
    <mergeCell ref="F2691:G2691"/>
    <mergeCell ref="F2692:G2692"/>
    <mergeCell ref="F2693:G2693"/>
    <mergeCell ref="F2694:G2694"/>
    <mergeCell ref="D2695:E2695"/>
    <mergeCell ref="B2696:H2696"/>
    <mergeCell ref="B2697:D2697"/>
    <mergeCell ref="C2698:D2698"/>
    <mergeCell ref="C2699:D2699"/>
    <mergeCell ref="C2700:D2700"/>
    <mergeCell ref="F2701:G2701"/>
    <mergeCell ref="B2702:D2702"/>
    <mergeCell ref="C2703:D2703"/>
    <mergeCell ref="C2704:D2704"/>
    <mergeCell ref="F2705:G2705"/>
    <mergeCell ref="F2706:G2706"/>
    <mergeCell ref="F2707:G2707"/>
    <mergeCell ref="F2708:G2708"/>
    <mergeCell ref="F2709:G2709"/>
    <mergeCell ref="F2710:G2710"/>
    <mergeCell ref="F2711:G2711"/>
    <mergeCell ref="F2712:G2712"/>
    <mergeCell ref="F2713:G2713"/>
    <mergeCell ref="F2714:G2714"/>
    <mergeCell ref="D2715:E2715"/>
    <mergeCell ref="B2716:H2716"/>
    <mergeCell ref="B2717:C2717"/>
    <mergeCell ref="F2720:G2720"/>
    <mergeCell ref="B2721:C2721"/>
    <mergeCell ref="F2734:G2734"/>
    <mergeCell ref="F2735:G2735"/>
    <mergeCell ref="F2736:G2736"/>
    <mergeCell ref="F2737:G2737"/>
    <mergeCell ref="F2738:G2738"/>
    <mergeCell ref="F2739:G2739"/>
    <mergeCell ref="F2740:G2740"/>
    <mergeCell ref="F2741:G2741"/>
    <mergeCell ref="F2742:G2742"/>
    <mergeCell ref="D2743:E2743"/>
    <mergeCell ref="B2744:H2744"/>
    <mergeCell ref="B2745:C2745"/>
    <mergeCell ref="F2747:G2747"/>
    <mergeCell ref="F2748:G2748"/>
    <mergeCell ref="F2749:G2749"/>
    <mergeCell ref="F2750:G2750"/>
    <mergeCell ref="F2751:G2751"/>
    <mergeCell ref="F2752:G2752"/>
    <mergeCell ref="F2753:G2753"/>
    <mergeCell ref="F2754:G2754"/>
    <mergeCell ref="F2755:G2755"/>
    <mergeCell ref="D2756:E2756"/>
    <mergeCell ref="B2757:H2757"/>
    <mergeCell ref="B2758:C2758"/>
    <mergeCell ref="F2761:G2761"/>
    <mergeCell ref="F2762:G2762"/>
    <mergeCell ref="F2763:G2763"/>
    <mergeCell ref="F2764:G2764"/>
    <mergeCell ref="F2765:G2765"/>
    <mergeCell ref="F2766:G2766"/>
    <mergeCell ref="F2767:G2767"/>
    <mergeCell ref="F2768:G2768"/>
    <mergeCell ref="F2769:G2769"/>
    <mergeCell ref="D2770:E2770"/>
    <mergeCell ref="B2771:H2771"/>
    <mergeCell ref="B2772:C2772"/>
    <mergeCell ref="F2774:G2774"/>
    <mergeCell ref="B2775:C2775"/>
    <mergeCell ref="F2777:G2777"/>
    <mergeCell ref="F2778:G2778"/>
    <mergeCell ref="F2779:G2779"/>
    <mergeCell ref="F2780:G2780"/>
    <mergeCell ref="F2781:G2781"/>
    <mergeCell ref="F2782:G2782"/>
    <mergeCell ref="F2783:G2783"/>
    <mergeCell ref="F2784:G2784"/>
    <mergeCell ref="F2785:G2785"/>
    <mergeCell ref="D2786:E2786"/>
    <mergeCell ref="B2787:H2787"/>
    <mergeCell ref="B2788:C2788"/>
    <mergeCell ref="F2791:G2791"/>
    <mergeCell ref="F2792:G2792"/>
    <mergeCell ref="F2793:G2793"/>
    <mergeCell ref="F2794:G2794"/>
    <mergeCell ref="F2795:G2795"/>
    <mergeCell ref="F2796:G2796"/>
    <mergeCell ref="F2797:G2797"/>
    <mergeCell ref="F2798:G2798"/>
    <mergeCell ref="F2799:G2799"/>
    <mergeCell ref="D2800:E2800"/>
    <mergeCell ref="B2801:H2801"/>
    <mergeCell ref="B2802:C2802"/>
    <mergeCell ref="F2808:G2808"/>
    <mergeCell ref="B2809:C2809"/>
    <mergeCell ref="F2812:G2812"/>
    <mergeCell ref="F2813:G2813"/>
    <mergeCell ref="F2814:G2814"/>
    <mergeCell ref="F2815:G2815"/>
    <mergeCell ref="F2816:G2816"/>
    <mergeCell ref="F2817:G2817"/>
    <mergeCell ref="F2818:G2818"/>
    <mergeCell ref="F2819:G2819"/>
    <mergeCell ref="F2820:G2820"/>
    <mergeCell ref="D2821:E2821"/>
    <mergeCell ref="B2822:H2822"/>
    <mergeCell ref="B2823:C2823"/>
    <mergeCell ref="F2825:G2825"/>
    <mergeCell ref="B2826:C2826"/>
    <mergeCell ref="F2828:G2828"/>
    <mergeCell ref="F2829:G2829"/>
    <mergeCell ref="F2830:G2830"/>
    <mergeCell ref="F2831:G2831"/>
    <mergeCell ref="F2832:G2832"/>
    <mergeCell ref="F2833:G2833"/>
    <mergeCell ref="F2834:G2834"/>
    <mergeCell ref="F2835:G2835"/>
    <mergeCell ref="F2836:G2836"/>
    <mergeCell ref="D2837:E2837"/>
    <mergeCell ref="B2838:H2838"/>
    <mergeCell ref="B2839:D2839"/>
    <mergeCell ref="C2840:D2840"/>
    <mergeCell ref="C2841:D2841"/>
    <mergeCell ref="C2842:D2842"/>
    <mergeCell ref="C2843:D2843"/>
    <mergeCell ref="C2844:D2844"/>
    <mergeCell ref="C2845:D2845"/>
    <mergeCell ref="C2846:D2846"/>
    <mergeCell ref="F2847:G2847"/>
    <mergeCell ref="B2848:D2848"/>
    <mergeCell ref="C2849:D2849"/>
    <mergeCell ref="C2850:D2850"/>
    <mergeCell ref="C2851:D2851"/>
    <mergeCell ref="C2852:D2852"/>
    <mergeCell ref="C2853:D2853"/>
    <mergeCell ref="C2854:D2854"/>
    <mergeCell ref="C2855:D2855"/>
    <mergeCell ref="C2856:D2856"/>
    <mergeCell ref="F2857:G2857"/>
    <mergeCell ref="F2858:G2858"/>
    <mergeCell ref="F2859:G2859"/>
    <mergeCell ref="F2860:G2860"/>
    <mergeCell ref="F2861:G2861"/>
    <mergeCell ref="F2862:G2862"/>
    <mergeCell ref="F2863:G2863"/>
    <mergeCell ref="F2864:G2864"/>
    <mergeCell ref="B2883:C2883"/>
    <mergeCell ref="F2885:G2885"/>
    <mergeCell ref="B2886:C2886"/>
    <mergeCell ref="F2890:G2890"/>
    <mergeCell ref="F2891:G2891"/>
    <mergeCell ref="F2892:G2892"/>
    <mergeCell ref="F2893:G2893"/>
    <mergeCell ref="F2894:G2894"/>
    <mergeCell ref="F2895:G2895"/>
    <mergeCell ref="F2896:G2896"/>
    <mergeCell ref="F2897:G2897"/>
    <mergeCell ref="F2898:G2898"/>
    <mergeCell ref="F2865:G2865"/>
    <mergeCell ref="F2866:G2866"/>
    <mergeCell ref="D2867:E2867"/>
    <mergeCell ref="B2868:H2868"/>
    <mergeCell ref="B2869:H2869"/>
    <mergeCell ref="F2870:G2870"/>
    <mergeCell ref="F2871:G2871"/>
    <mergeCell ref="F2872:G2872"/>
    <mergeCell ref="F2873:G2873"/>
    <mergeCell ref="F2874:G2874"/>
    <mergeCell ref="F2875:G2875"/>
    <mergeCell ref="F2876:G2876"/>
    <mergeCell ref="F2877:G2877"/>
    <mergeCell ref="D2878:E2878"/>
    <mergeCell ref="B2879:H2879"/>
    <mergeCell ref="B2880:C2880"/>
    <mergeCell ref="F2882:G2882"/>
  </mergeCells>
  <printOptions horizontalCentered="1"/>
  <pageMargins left="0.39370078740157483" right="0.39370078740157483" top="0.9055118110236221" bottom="0.9055118110236221" header="0.19685039370078741" footer="0.19685039370078741"/>
  <pageSetup paperSize="9" scale="75" firstPageNumber="0" fitToHeight="30" orientation="portrait" horizontalDpi="300" verticalDpi="300" r:id="rId1"/>
  <headerFooter>
    <oddHeader>&amp;L&amp;G</oddHeader>
    <oddFooter>&amp;CPágina: &amp;P de &amp;N&amp;R&amp;G</oddFooter>
  </headerFooter>
  <rowBreaks count="33" manualBreakCount="33">
    <brk id="58" max="7" man="1"/>
    <brk id="103" max="7" man="1"/>
    <brk id="153" max="7" man="1"/>
    <brk id="202" max="7" man="1"/>
    <brk id="343" max="7" man="1"/>
    <brk id="438" max="7" man="1"/>
    <brk id="482" max="7" man="1"/>
    <brk id="525" max="7" man="1"/>
    <brk id="567" max="7" man="1"/>
    <brk id="614" max="7" man="1"/>
    <brk id="798" max="7" man="1"/>
    <brk id="955" max="7" man="1"/>
    <brk id="1006" max="7" man="1"/>
    <brk id="1058" max="7" man="1"/>
    <brk id="1158" max="7" man="1"/>
    <brk id="1469" max="7" man="1"/>
    <brk id="1519" max="7" man="1"/>
    <brk id="1567" max="7" man="1"/>
    <brk id="1671" max="7" man="1"/>
    <brk id="1768" max="7" man="1"/>
    <brk id="1881" max="7" man="1"/>
    <brk id="2041" max="7" man="1"/>
    <brk id="2095" max="7" man="1"/>
    <brk id="2152" max="7" man="1"/>
    <brk id="2313" max="7" man="1"/>
    <brk id="2365" max="7" man="1"/>
    <brk id="2410" max="7" man="1"/>
    <brk id="2518" max="7" man="1"/>
    <brk id="2562" max="7" man="1"/>
    <brk id="2613" max="7" man="1"/>
    <brk id="2669" max="7" man="1"/>
    <brk id="2774" max="7" man="1"/>
    <brk id="2825" max="7" man="1"/>
  </rowBreaks>
  <drawing r:id="rId2"/>
  <legacyDrawingHF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D54"/>
  <sheetViews>
    <sheetView view="pageBreakPreview" zoomScaleNormal="85" zoomScaleSheetLayoutView="100" workbookViewId="0">
      <selection activeCell="A4" sqref="A4:D4"/>
    </sheetView>
  </sheetViews>
  <sheetFormatPr defaultRowHeight="12.5"/>
  <cols>
    <col min="1" max="1" width="8.7265625" customWidth="1"/>
    <col min="2" max="2" width="56.54296875" customWidth="1"/>
    <col min="3" max="3" width="11.54296875" style="1"/>
    <col min="4" max="4" width="29.81640625" style="1" customWidth="1"/>
    <col min="5" max="1008" width="8.7265625" customWidth="1"/>
    <col min="1009" max="1009" width="8.54296875" customWidth="1"/>
    <col min="1010" max="1012" width="8.7265625" customWidth="1"/>
    <col min="1013" max="1013" width="8.54296875" customWidth="1"/>
    <col min="1014" max="1025" width="8.7265625" customWidth="1"/>
  </cols>
  <sheetData>
    <row r="1" spans="1:4" s="124" customFormat="1" ht="14.5">
      <c r="A1" s="63" t="s">
        <v>1593</v>
      </c>
      <c r="B1" s="64"/>
      <c r="C1" s="64"/>
      <c r="D1" s="65"/>
    </row>
    <row r="2" spans="1:4" s="124" customFormat="1" ht="15" thickBot="1">
      <c r="A2" s="66" t="s">
        <v>1594</v>
      </c>
      <c r="B2" s="67"/>
      <c r="C2" s="67"/>
      <c r="D2" s="68"/>
    </row>
    <row r="3" spans="1:4" ht="16.5" customHeight="1">
      <c r="A3" s="39" t="s">
        <v>1486</v>
      </c>
      <c r="B3" s="39"/>
      <c r="C3" s="39"/>
      <c r="D3" s="39"/>
    </row>
    <row r="4" spans="1:4" ht="15.25" customHeight="1">
      <c r="A4" s="39" t="s">
        <v>1487</v>
      </c>
      <c r="B4" s="39"/>
      <c r="C4" s="39"/>
      <c r="D4" s="39"/>
    </row>
    <row r="5" spans="1:4" ht="15.25" customHeight="1">
      <c r="A5" s="39" t="s">
        <v>1488</v>
      </c>
      <c r="B5" s="39"/>
      <c r="C5" s="39"/>
      <c r="D5" s="39"/>
    </row>
    <row r="6" spans="1:4" ht="15.25" customHeight="1">
      <c r="A6" s="39" t="s">
        <v>1489</v>
      </c>
      <c r="B6" s="39"/>
      <c r="C6" s="39"/>
      <c r="D6" s="39"/>
    </row>
    <row r="7" spans="1:4" ht="15.25" customHeight="1">
      <c r="A7" s="34" t="s">
        <v>5</v>
      </c>
      <c r="B7" s="34"/>
      <c r="C7" s="34"/>
      <c r="D7" s="34"/>
    </row>
    <row r="8" spans="1:4" ht="15.25" customHeight="1">
      <c r="A8" s="34" t="s">
        <v>6</v>
      </c>
      <c r="B8" s="34"/>
      <c r="C8" s="34"/>
      <c r="D8" s="34"/>
    </row>
    <row r="9" spans="1:4" ht="15.25" customHeight="1">
      <c r="A9" s="34" t="s">
        <v>7</v>
      </c>
      <c r="B9" s="34"/>
      <c r="C9" s="34"/>
      <c r="D9" s="34"/>
    </row>
    <row r="10" spans="1:4" ht="15.25" customHeight="1">
      <c r="A10" s="34"/>
      <c r="B10" s="34"/>
      <c r="C10" s="34"/>
      <c r="D10" s="34"/>
    </row>
    <row r="11" spans="1:4" ht="15.25" customHeight="1">
      <c r="A11" s="38" t="s">
        <v>1490</v>
      </c>
      <c r="B11" s="38"/>
      <c r="C11" s="38"/>
      <c r="D11" s="38"/>
    </row>
    <row r="12" spans="1:4" ht="15.25" customHeight="1">
      <c r="A12" s="2"/>
      <c r="C12" s="3" t="s">
        <v>1491</v>
      </c>
      <c r="D12" s="3" t="s">
        <v>1492</v>
      </c>
    </row>
    <row r="13" spans="1:4" s="6" customFormat="1" ht="13" customHeight="1">
      <c r="A13" s="4" t="s">
        <v>8</v>
      </c>
      <c r="B13" s="4" t="s">
        <v>10</v>
      </c>
      <c r="C13" s="5" t="s">
        <v>1493</v>
      </c>
      <c r="D13" s="5" t="s">
        <v>1493</v>
      </c>
    </row>
    <row r="14" spans="1:4" ht="13" customHeight="1">
      <c r="A14" s="37" t="s">
        <v>1494</v>
      </c>
      <c r="B14" s="37"/>
      <c r="C14" s="7">
        <f>SUM(C15:C23)</f>
        <v>0.17800000000000002</v>
      </c>
      <c r="D14" s="7">
        <f>SUM(D15:D23)</f>
        <v>0.17800000000000002</v>
      </c>
    </row>
    <row r="15" spans="1:4" ht="13" customHeight="1">
      <c r="A15" s="8" t="s">
        <v>1495</v>
      </c>
      <c r="B15" s="8" t="s">
        <v>1496</v>
      </c>
      <c r="C15" s="9">
        <v>0</v>
      </c>
      <c r="D15" s="9">
        <v>0</v>
      </c>
    </row>
    <row r="16" spans="1:4" ht="13" customHeight="1">
      <c r="A16" s="8" t="s">
        <v>1497</v>
      </c>
      <c r="B16" s="8" t="s">
        <v>1498</v>
      </c>
      <c r="C16" s="9">
        <v>0.08</v>
      </c>
      <c r="D16" s="9">
        <v>0.08</v>
      </c>
    </row>
    <row r="17" spans="1:4" ht="13" customHeight="1">
      <c r="A17" s="8" t="s">
        <v>1499</v>
      </c>
      <c r="B17" s="8" t="s">
        <v>1500</v>
      </c>
      <c r="C17" s="9">
        <v>2.5000000000000001E-2</v>
      </c>
      <c r="D17" s="9">
        <v>2.5000000000000001E-2</v>
      </c>
    </row>
    <row r="18" spans="1:4" ht="13" customHeight="1">
      <c r="A18" s="8" t="s">
        <v>1501</v>
      </c>
      <c r="B18" s="8" t="s">
        <v>1502</v>
      </c>
      <c r="C18" s="9">
        <v>1.4999999999999999E-2</v>
      </c>
      <c r="D18" s="9">
        <v>1.4999999999999999E-2</v>
      </c>
    </row>
    <row r="19" spans="1:4" ht="13" customHeight="1">
      <c r="A19" s="8" t="s">
        <v>1503</v>
      </c>
      <c r="B19" s="8" t="s">
        <v>1504</v>
      </c>
      <c r="C19" s="9">
        <v>0.01</v>
      </c>
      <c r="D19" s="9">
        <v>0.01</v>
      </c>
    </row>
    <row r="20" spans="1:4" ht="13" customHeight="1">
      <c r="A20" s="8" t="s">
        <v>1505</v>
      </c>
      <c r="B20" s="8" t="s">
        <v>1506</v>
      </c>
      <c r="C20" s="9">
        <v>6.0000000000000001E-3</v>
      </c>
      <c r="D20" s="9">
        <v>6.0000000000000001E-3</v>
      </c>
    </row>
    <row r="21" spans="1:4" ht="13" customHeight="1">
      <c r="A21" s="8" t="s">
        <v>1507</v>
      </c>
      <c r="B21" s="8" t="s">
        <v>1508</v>
      </c>
      <c r="C21" s="9">
        <v>2E-3</v>
      </c>
      <c r="D21" s="9">
        <v>2E-3</v>
      </c>
    </row>
    <row r="22" spans="1:4" ht="13" customHeight="1">
      <c r="A22" s="8" t="s">
        <v>1509</v>
      </c>
      <c r="B22" s="8" t="s">
        <v>1510</v>
      </c>
      <c r="C22" s="9">
        <v>0.03</v>
      </c>
      <c r="D22" s="9">
        <v>0.03</v>
      </c>
    </row>
    <row r="23" spans="1:4" ht="13" customHeight="1">
      <c r="A23" s="8" t="s">
        <v>1511</v>
      </c>
      <c r="B23" s="8" t="s">
        <v>1512</v>
      </c>
      <c r="C23" s="9">
        <v>0.01</v>
      </c>
      <c r="D23" s="9">
        <v>0.01</v>
      </c>
    </row>
    <row r="24" spans="1:4" s="6" customFormat="1" ht="13" customHeight="1">
      <c r="A24" s="37" t="s">
        <v>1513</v>
      </c>
      <c r="B24" s="37"/>
      <c r="C24" s="7">
        <f>SUM(C25:C34)</f>
        <v>0.4325</v>
      </c>
      <c r="D24" s="7">
        <f>SUM(D25:D34)</f>
        <v>0.15519999999999998</v>
      </c>
    </row>
    <row r="25" spans="1:4" ht="13" customHeight="1">
      <c r="A25" s="8" t="s">
        <v>1514</v>
      </c>
      <c r="B25" s="8" t="s">
        <v>1515</v>
      </c>
      <c r="C25" s="9">
        <v>0.1787</v>
      </c>
      <c r="D25" s="9">
        <v>0</v>
      </c>
    </row>
    <row r="26" spans="1:4" ht="13" customHeight="1">
      <c r="A26" s="8" t="s">
        <v>1516</v>
      </c>
      <c r="B26" s="8" t="s">
        <v>1517</v>
      </c>
      <c r="C26" s="9">
        <v>3.95E-2</v>
      </c>
      <c r="D26" s="9">
        <v>0</v>
      </c>
    </row>
    <row r="27" spans="1:4" ht="13" customHeight="1">
      <c r="A27" s="8" t="s">
        <v>1518</v>
      </c>
      <c r="B27" s="8" t="s">
        <v>1519</v>
      </c>
      <c r="C27" s="9">
        <v>8.8999999999999999E-3</v>
      </c>
      <c r="D27" s="9">
        <v>6.8999999999999999E-3</v>
      </c>
    </row>
    <row r="28" spans="1:4" ht="13" customHeight="1">
      <c r="A28" s="8" t="s">
        <v>1520</v>
      </c>
      <c r="B28" s="8" t="s">
        <v>1521</v>
      </c>
      <c r="C28" s="9">
        <v>6.9999999999999999E-4</v>
      </c>
      <c r="D28" s="9">
        <v>5.9999999999999995E-4</v>
      </c>
    </row>
    <row r="29" spans="1:4" ht="13.4" customHeight="1">
      <c r="A29" s="8" t="s">
        <v>1522</v>
      </c>
      <c r="B29" s="10" t="s">
        <v>1523</v>
      </c>
      <c r="C29" s="9">
        <v>0.10730000000000001</v>
      </c>
      <c r="D29" s="9">
        <v>8.3299999999999999E-2</v>
      </c>
    </row>
    <row r="30" spans="1:4" ht="37.4" customHeight="1">
      <c r="A30" s="8" t="s">
        <v>1524</v>
      </c>
      <c r="B30" s="11" t="s">
        <v>1525</v>
      </c>
      <c r="C30" s="12">
        <v>1.46E-2</v>
      </c>
      <c r="D30" s="12">
        <v>0</v>
      </c>
    </row>
    <row r="31" spans="1:4" ht="13" customHeight="1">
      <c r="A31" s="8" t="s">
        <v>1526</v>
      </c>
      <c r="B31" s="8" t="s">
        <v>1527</v>
      </c>
      <c r="C31" s="9">
        <v>7.1999999999999998E-3</v>
      </c>
      <c r="D31" s="9">
        <v>5.5999999999999999E-3</v>
      </c>
    </row>
    <row r="32" spans="1:4" ht="13" customHeight="1">
      <c r="A32" s="8" t="s">
        <v>1528</v>
      </c>
      <c r="B32" s="8" t="s">
        <v>1529</v>
      </c>
      <c r="C32" s="9">
        <v>1.1000000000000001E-3</v>
      </c>
      <c r="D32" s="9">
        <v>8.9999999999999998E-4</v>
      </c>
    </row>
    <row r="33" spans="1:4" ht="13.4" customHeight="1">
      <c r="A33" s="8" t="s">
        <v>1530</v>
      </c>
      <c r="B33" s="10" t="s">
        <v>1531</v>
      </c>
      <c r="C33" s="9">
        <v>7.4200000000000002E-2</v>
      </c>
      <c r="D33" s="9">
        <v>5.7599999999999998E-2</v>
      </c>
    </row>
    <row r="34" spans="1:4" ht="13.5" customHeight="1">
      <c r="A34" s="8" t="s">
        <v>1532</v>
      </c>
      <c r="B34" s="11" t="s">
        <v>1533</v>
      </c>
      <c r="C34" s="12">
        <v>2.9999999999999997E-4</v>
      </c>
      <c r="D34" s="12">
        <v>2.9999999999999997E-4</v>
      </c>
    </row>
    <row r="35" spans="1:4" s="6" customFormat="1" ht="13" customHeight="1">
      <c r="A35" s="37" t="s">
        <v>1534</v>
      </c>
      <c r="B35" s="37"/>
      <c r="C35" s="7">
        <f>SUM(C36:C40)</f>
        <v>0.15040000000000001</v>
      </c>
      <c r="D35" s="7">
        <f>SUM(D36:D40)</f>
        <v>0.1169</v>
      </c>
    </row>
    <row r="36" spans="1:4" ht="13" customHeight="1">
      <c r="A36" s="8" t="s">
        <v>1535</v>
      </c>
      <c r="B36" s="8" t="s">
        <v>1536</v>
      </c>
      <c r="C36" s="9">
        <v>4.7199999999999999E-2</v>
      </c>
      <c r="D36" s="9">
        <v>3.6700000000000003E-2</v>
      </c>
    </row>
    <row r="37" spans="1:4" ht="13" customHeight="1">
      <c r="A37" s="8" t="s">
        <v>1537</v>
      </c>
      <c r="B37" s="8" t="s">
        <v>1538</v>
      </c>
      <c r="C37" s="9">
        <v>1.1000000000000001E-3</v>
      </c>
      <c r="D37" s="9">
        <v>8.9999999999999998E-4</v>
      </c>
    </row>
    <row r="38" spans="1:4" ht="13" customHeight="1">
      <c r="A38" s="8" t="s">
        <v>1539</v>
      </c>
      <c r="B38" s="8" t="s">
        <v>1540</v>
      </c>
      <c r="C38" s="9">
        <v>5.8299999999999998E-2</v>
      </c>
      <c r="D38" s="9">
        <v>4.53E-2</v>
      </c>
    </row>
    <row r="39" spans="1:4" ht="13" customHeight="1">
      <c r="A39" s="8" t="s">
        <v>1541</v>
      </c>
      <c r="B39" s="8" t="s">
        <v>1542</v>
      </c>
      <c r="C39" s="9">
        <v>3.9800000000000002E-2</v>
      </c>
      <c r="D39" s="9">
        <v>3.09E-2</v>
      </c>
    </row>
    <row r="40" spans="1:4" ht="13" customHeight="1">
      <c r="A40" s="8" t="s">
        <v>1543</v>
      </c>
      <c r="B40" s="8" t="s">
        <v>1544</v>
      </c>
      <c r="C40" s="9">
        <v>4.0000000000000001E-3</v>
      </c>
      <c r="D40" s="9">
        <v>3.0999999999999999E-3</v>
      </c>
    </row>
    <row r="41" spans="1:4" s="6" customFormat="1" ht="13" customHeight="1">
      <c r="A41" s="37" t="s">
        <v>1545</v>
      </c>
      <c r="B41" s="37"/>
      <c r="C41" s="7">
        <f>SUM(C42:C43)</f>
        <v>8.0971799999999997E-2</v>
      </c>
      <c r="D41" s="7">
        <f>SUM(D42:D43)</f>
        <v>3.06962E-2</v>
      </c>
    </row>
    <row r="42" spans="1:4" ht="13" customHeight="1">
      <c r="A42" s="8" t="s">
        <v>1546</v>
      </c>
      <c r="B42" s="8" t="s">
        <v>1547</v>
      </c>
      <c r="C42" s="9">
        <f>ROUND(C14*C24,4)</f>
        <v>7.6999999999999999E-2</v>
      </c>
      <c r="D42" s="9">
        <f>ROUND(D14*D24,4)</f>
        <v>2.76E-2</v>
      </c>
    </row>
    <row r="43" spans="1:4" ht="25.5" customHeight="1">
      <c r="A43" s="8" t="s">
        <v>1548</v>
      </c>
      <c r="B43" s="10" t="s">
        <v>1549</v>
      </c>
      <c r="C43" s="9">
        <f>C14*C37+C16*C36</f>
        <v>3.9718000000000002E-3</v>
      </c>
      <c r="D43" s="9">
        <f>D14*D37+D16*D36</f>
        <v>3.0962000000000003E-3</v>
      </c>
    </row>
    <row r="44" spans="1:4" s="6" customFormat="1" ht="13" customHeight="1">
      <c r="A44" s="37" t="s">
        <v>1550</v>
      </c>
      <c r="B44" s="37"/>
      <c r="C44" s="7">
        <f>SUM(C45:C48)</f>
        <v>0</v>
      </c>
      <c r="D44" s="7">
        <f>SUM(D45:D48)</f>
        <v>0</v>
      </c>
    </row>
    <row r="45" spans="1:4" ht="13.5" customHeight="1">
      <c r="A45" s="8" t="s">
        <v>1551</v>
      </c>
      <c r="B45" s="8" t="s">
        <v>1552</v>
      </c>
      <c r="C45" s="9">
        <v>0</v>
      </c>
      <c r="D45" s="9">
        <v>0</v>
      </c>
    </row>
    <row r="46" spans="1:4" ht="13.5" customHeight="1">
      <c r="A46" s="8" t="s">
        <v>1553</v>
      </c>
      <c r="B46" s="8" t="s">
        <v>1554</v>
      </c>
      <c r="C46" s="9">
        <v>0</v>
      </c>
      <c r="D46" s="9">
        <v>0</v>
      </c>
    </row>
    <row r="47" spans="1:4" ht="13" customHeight="1">
      <c r="A47" s="8" t="s">
        <v>1555</v>
      </c>
      <c r="B47" s="8" t="s">
        <v>1556</v>
      </c>
      <c r="C47" s="9">
        <v>0</v>
      </c>
      <c r="D47" s="9">
        <v>0</v>
      </c>
    </row>
    <row r="48" spans="1:4" ht="13" customHeight="1">
      <c r="A48" s="8" t="s">
        <v>1557</v>
      </c>
      <c r="B48" s="8" t="s">
        <v>1558</v>
      </c>
      <c r="C48" s="9">
        <v>0</v>
      </c>
      <c r="D48" s="9">
        <v>0</v>
      </c>
    </row>
    <row r="49" spans="1:4" s="6" customFormat="1" ht="13" customHeight="1">
      <c r="A49" s="37" t="s">
        <v>1485</v>
      </c>
      <c r="B49" s="37"/>
      <c r="C49" s="7">
        <f>C44+C41+C35+C24+C14</f>
        <v>0.84187180000000006</v>
      </c>
      <c r="D49" s="7">
        <f>D44+D41+D35+D24+D14</f>
        <v>0.48079620000000001</v>
      </c>
    </row>
    <row r="50" spans="1:4">
      <c r="A50" s="35"/>
      <c r="B50" s="35"/>
      <c r="C50" s="35"/>
      <c r="D50" s="35"/>
    </row>
    <row r="51" spans="1:4">
      <c r="A51" s="13"/>
      <c r="B51" s="13"/>
      <c r="C51" s="14"/>
      <c r="D51" s="14"/>
    </row>
    <row r="52" spans="1:4">
      <c r="A52" s="36"/>
      <c r="B52" s="36"/>
      <c r="C52" s="36"/>
      <c r="D52" s="36"/>
    </row>
    <row r="53" spans="1:4">
      <c r="A53" s="36" t="str">
        <f>'Anexo VI-D BDI'!A39:D39</f>
        <v>São Luis/Ma, 17 de março de 2021</v>
      </c>
      <c r="B53" s="36"/>
      <c r="C53" s="36"/>
      <c r="D53" s="36"/>
    </row>
    <row r="54" spans="1:4">
      <c r="A54" s="36"/>
      <c r="B54" s="36"/>
      <c r="C54" s="36"/>
      <c r="D54" s="36"/>
    </row>
  </sheetData>
  <mergeCells count="21">
    <mergeCell ref="A1:D1"/>
    <mergeCell ref="A2:D2"/>
    <mergeCell ref="A3:D3"/>
    <mergeCell ref="A4:D4"/>
    <mergeCell ref="A5:D5"/>
    <mergeCell ref="A6:D6"/>
    <mergeCell ref="A7:D7"/>
    <mergeCell ref="A8:D8"/>
    <mergeCell ref="A9:D9"/>
    <mergeCell ref="A10:D10"/>
    <mergeCell ref="A11:D11"/>
    <mergeCell ref="A14:B14"/>
    <mergeCell ref="A50:D50"/>
    <mergeCell ref="A52:D52"/>
    <mergeCell ref="A53:D53"/>
    <mergeCell ref="A54:D54"/>
    <mergeCell ref="A24:B24"/>
    <mergeCell ref="A35:B35"/>
    <mergeCell ref="A41:B41"/>
    <mergeCell ref="A44:B44"/>
    <mergeCell ref="A49:B49"/>
  </mergeCells>
  <printOptions horizontalCentered="1"/>
  <pageMargins left="0.39370078740157483" right="0.39370078740157483" top="0.98425196850393704" bottom="0.98425196850393704" header="0.31496062992125984" footer="0.31496062992125984"/>
  <pageSetup paperSize="9" scale="82" firstPageNumber="0" orientation="portrait" horizontalDpi="300" verticalDpi="300" r:id="rId1"/>
  <headerFooter>
    <oddHeader>&amp;L&amp;G</oddHeader>
    <oddFooter>&amp;R&amp;G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D46"/>
  <sheetViews>
    <sheetView showGridLines="0" view="pageBreakPreview" topLeftCell="A21" zoomScaleNormal="85" zoomScaleSheetLayoutView="100" workbookViewId="0">
      <selection activeCell="D14" sqref="D14"/>
    </sheetView>
  </sheetViews>
  <sheetFormatPr defaultRowHeight="12.5"/>
  <cols>
    <col min="1" max="1" width="7.1796875" customWidth="1"/>
    <col min="2" max="2" width="36" customWidth="1"/>
    <col min="3" max="3" width="15.54296875" customWidth="1"/>
    <col min="4" max="4" width="55.54296875" customWidth="1"/>
    <col min="5" max="1021" width="8.7265625" customWidth="1"/>
  </cols>
  <sheetData>
    <row r="1" spans="1:4" s="124" customFormat="1" ht="14.5">
      <c r="A1" s="63" t="s">
        <v>1593</v>
      </c>
      <c r="B1" s="64"/>
      <c r="C1" s="64"/>
      <c r="D1" s="65"/>
    </row>
    <row r="2" spans="1:4" s="124" customFormat="1" ht="15" thickBot="1">
      <c r="A2" s="66" t="s">
        <v>1594</v>
      </c>
      <c r="B2" s="67"/>
      <c r="C2" s="67"/>
      <c r="D2" s="68"/>
    </row>
    <row r="4" spans="1:4" s="15" customFormat="1" ht="11.5">
      <c r="A4" s="44" t="s">
        <v>1559</v>
      </c>
      <c r="B4" s="44"/>
      <c r="C4" s="44"/>
      <c r="D4" s="44"/>
    </row>
    <row r="5" spans="1:4">
      <c r="A5" s="45" t="s">
        <v>1487</v>
      </c>
      <c r="B5" s="45"/>
      <c r="C5" s="45"/>
      <c r="D5" s="45"/>
    </row>
    <row r="6" spans="1:4">
      <c r="A6" s="45" t="s">
        <v>1488</v>
      </c>
      <c r="B6" s="45"/>
      <c r="C6" s="45"/>
      <c r="D6" s="45"/>
    </row>
    <row r="7" spans="1:4" ht="14.15" customHeight="1">
      <c r="A7" s="45" t="s">
        <v>1489</v>
      </c>
      <c r="B7" s="45"/>
      <c r="C7" s="45"/>
      <c r="D7" s="45"/>
    </row>
    <row r="8" spans="1:4" ht="14.15" customHeight="1">
      <c r="A8" s="46" t="s">
        <v>2</v>
      </c>
      <c r="B8" s="46"/>
      <c r="C8" s="46"/>
      <c r="D8" s="46"/>
    </row>
    <row r="9" spans="1:4" ht="14.15" customHeight="1">
      <c r="A9" s="34" t="s">
        <v>5</v>
      </c>
      <c r="B9" s="34"/>
      <c r="C9" s="34"/>
      <c r="D9" s="34"/>
    </row>
    <row r="10" spans="1:4" ht="14.15" customHeight="1">
      <c r="A10" s="34" t="s">
        <v>6</v>
      </c>
      <c r="B10" s="34"/>
      <c r="C10" s="34"/>
      <c r="D10" s="34"/>
    </row>
    <row r="11" spans="1:4" ht="14.15" customHeight="1">
      <c r="A11" s="34" t="s">
        <v>7</v>
      </c>
      <c r="B11" s="34"/>
      <c r="C11" s="34"/>
      <c r="D11" s="34"/>
    </row>
    <row r="12" spans="1:4" ht="15.5">
      <c r="A12" s="42" t="s">
        <v>1560</v>
      </c>
      <c r="B12" s="42"/>
      <c r="C12" s="42"/>
      <c r="D12" s="42"/>
    </row>
    <row r="13" spans="1:4">
      <c r="A13" s="16"/>
      <c r="B13" s="17"/>
      <c r="C13" s="17"/>
      <c r="D13" s="18"/>
    </row>
    <row r="14" spans="1:4" ht="13">
      <c r="A14" s="19" t="s">
        <v>8</v>
      </c>
      <c r="B14" s="19" t="s">
        <v>1561</v>
      </c>
      <c r="C14" s="19" t="s">
        <v>1562</v>
      </c>
      <c r="D14" s="19" t="s">
        <v>1563</v>
      </c>
    </row>
    <row r="15" spans="1:4" ht="24.65" customHeight="1">
      <c r="A15" s="20">
        <v>1</v>
      </c>
      <c r="B15" s="10" t="s">
        <v>1564</v>
      </c>
      <c r="C15" s="9">
        <v>6.1600000000000002E-2</v>
      </c>
      <c r="D15" s="8" t="s">
        <v>1565</v>
      </c>
    </row>
    <row r="16" spans="1:4" ht="25">
      <c r="A16" s="21">
        <v>2</v>
      </c>
      <c r="B16" s="10" t="s">
        <v>1566</v>
      </c>
      <c r="C16" s="12">
        <v>0.03</v>
      </c>
      <c r="D16" s="8" t="s">
        <v>1565</v>
      </c>
    </row>
    <row r="17" spans="1:4">
      <c r="A17" s="20">
        <v>3</v>
      </c>
      <c r="B17" s="10" t="s">
        <v>1567</v>
      </c>
      <c r="C17" s="9">
        <f>C18+C19+C20</f>
        <v>1.77E-2</v>
      </c>
      <c r="D17" s="8"/>
    </row>
    <row r="18" spans="1:4">
      <c r="A18" s="22" t="s">
        <v>54</v>
      </c>
      <c r="B18" s="8" t="s">
        <v>1568</v>
      </c>
      <c r="C18" s="9">
        <v>5.0000000000000001E-3</v>
      </c>
      <c r="D18" s="8" t="s">
        <v>1565</v>
      </c>
    </row>
    <row r="19" spans="1:4">
      <c r="A19" s="22" t="s">
        <v>59</v>
      </c>
      <c r="B19" s="8" t="s">
        <v>1569</v>
      </c>
      <c r="C19" s="9">
        <v>9.7000000000000003E-3</v>
      </c>
      <c r="D19" s="8" t="s">
        <v>1570</v>
      </c>
    </row>
    <row r="20" spans="1:4">
      <c r="A20" s="22" t="s">
        <v>62</v>
      </c>
      <c r="B20" s="8" t="s">
        <v>1571</v>
      </c>
      <c r="C20" s="9">
        <v>3.0000000000000001E-3</v>
      </c>
      <c r="D20" s="8" t="s">
        <v>1572</v>
      </c>
    </row>
    <row r="21" spans="1:4">
      <c r="A21" s="20">
        <v>4</v>
      </c>
      <c r="B21" s="10" t="s">
        <v>1573</v>
      </c>
      <c r="C21" s="9">
        <v>5.8999999999999999E-3</v>
      </c>
      <c r="D21" s="8" t="s">
        <v>1565</v>
      </c>
    </row>
    <row r="22" spans="1:4">
      <c r="A22" s="20">
        <v>5</v>
      </c>
      <c r="B22" s="10" t="s">
        <v>1574</v>
      </c>
      <c r="C22" s="9">
        <f>(C23+C24+C26+C25)</f>
        <v>0.10649999999999998</v>
      </c>
      <c r="D22" s="8"/>
    </row>
    <row r="23" spans="1:4">
      <c r="A23" s="20" t="s">
        <v>115</v>
      </c>
      <c r="B23" s="10" t="s">
        <v>1575</v>
      </c>
      <c r="C23" s="9">
        <v>0.03</v>
      </c>
      <c r="D23" s="8" t="s">
        <v>1576</v>
      </c>
    </row>
    <row r="24" spans="1:4">
      <c r="A24" s="20" t="s">
        <v>118</v>
      </c>
      <c r="B24" s="10" t="s">
        <v>1577</v>
      </c>
      <c r="C24" s="9">
        <v>6.4999999999999997E-3</v>
      </c>
      <c r="D24" s="8" t="s">
        <v>1576</v>
      </c>
    </row>
    <row r="25" spans="1:4">
      <c r="A25" s="20" t="s">
        <v>1578</v>
      </c>
      <c r="B25" s="10" t="s">
        <v>1579</v>
      </c>
      <c r="C25" s="9">
        <v>2.5000000000000001E-2</v>
      </c>
      <c r="D25" s="8" t="s">
        <v>1580</v>
      </c>
    </row>
    <row r="26" spans="1:4">
      <c r="A26" s="20" t="s">
        <v>1581</v>
      </c>
      <c r="B26" s="10" t="s">
        <v>1582</v>
      </c>
      <c r="C26" s="9">
        <v>4.4999999999999998E-2</v>
      </c>
      <c r="D26" s="8" t="s">
        <v>1583</v>
      </c>
    </row>
    <row r="27" spans="1:4" s="25" customFormat="1" ht="15.5">
      <c r="A27" s="43" t="s">
        <v>1584</v>
      </c>
      <c r="B27" s="43"/>
      <c r="C27" s="23">
        <f>(1/(1-C22))*(1+(C17+C16))*(1+C15)*(1+C21)-1</f>
        <v>0.25215503759149427</v>
      </c>
      <c r="D27" s="24"/>
    </row>
    <row r="28" spans="1:4" ht="15.5">
      <c r="A28" s="26"/>
      <c r="B28" s="27"/>
      <c r="C28" s="28"/>
      <c r="D28" s="29"/>
    </row>
    <row r="29" spans="1:4">
      <c r="A29" s="30"/>
      <c r="B29" s="31" t="s">
        <v>1585</v>
      </c>
      <c r="C29" s="14"/>
      <c r="D29" s="13"/>
    </row>
    <row r="30" spans="1:4" ht="23.15" customHeight="1">
      <c r="A30" s="30"/>
      <c r="B30" s="32" t="s">
        <v>1586</v>
      </c>
      <c r="C30" s="14"/>
      <c r="D30" s="13"/>
    </row>
    <row r="31" spans="1:4">
      <c r="A31" s="30"/>
      <c r="B31" s="31" t="s">
        <v>1587</v>
      </c>
      <c r="C31" s="14"/>
      <c r="D31" s="13"/>
    </row>
    <row r="32" spans="1:4" ht="13.4" customHeight="1">
      <c r="A32" s="30"/>
      <c r="B32" s="40" t="s">
        <v>1588</v>
      </c>
      <c r="C32" s="40"/>
      <c r="D32" s="40"/>
    </row>
    <row r="33" spans="1:4" ht="13.4" customHeight="1">
      <c r="A33" s="30"/>
      <c r="B33" s="40" t="s">
        <v>1589</v>
      </c>
      <c r="C33" s="40"/>
      <c r="D33" s="40"/>
    </row>
    <row r="34" spans="1:4" ht="13.4" customHeight="1">
      <c r="A34" s="30"/>
      <c r="B34" s="40" t="s">
        <v>1590</v>
      </c>
      <c r="C34" s="40"/>
      <c r="D34" s="40"/>
    </row>
    <row r="35" spans="1:4" ht="26.9" customHeight="1">
      <c r="A35" s="13"/>
      <c r="B35" s="41" t="s">
        <v>1591</v>
      </c>
      <c r="C35" s="41"/>
      <c r="D35" s="41"/>
    </row>
    <row r="36" spans="1:4">
      <c r="A36" s="13"/>
      <c r="B36" s="13"/>
      <c r="C36" s="13"/>
      <c r="D36" s="13"/>
    </row>
    <row r="37" spans="1:4">
      <c r="A37" s="13"/>
      <c r="B37" s="35"/>
      <c r="C37" s="35"/>
      <c r="D37" s="35"/>
    </row>
    <row r="38" spans="1:4">
      <c r="A38" s="13"/>
      <c r="B38" s="33"/>
      <c r="C38" s="33"/>
      <c r="D38" s="33"/>
    </row>
    <row r="39" spans="1:4">
      <c r="A39" s="144" t="str">
        <f>'Planilha Orçamentária'!$B$203</f>
        <v>São Luis/Ma, 17 de março de 2021</v>
      </c>
      <c r="B39" s="144"/>
      <c r="C39" s="144"/>
      <c r="D39" s="144"/>
    </row>
    <row r="40" spans="1:4">
      <c r="A40" s="13"/>
      <c r="B40" s="33"/>
      <c r="C40" s="33"/>
      <c r="D40" s="33"/>
    </row>
    <row r="41" spans="1:4">
      <c r="A41" s="13"/>
      <c r="B41" s="33"/>
      <c r="C41" s="33"/>
      <c r="D41" s="33"/>
    </row>
    <row r="42" spans="1:4">
      <c r="A42" s="13"/>
      <c r="B42" s="33"/>
      <c r="C42" s="33"/>
      <c r="D42" s="33"/>
    </row>
    <row r="43" spans="1:4">
      <c r="A43" s="13"/>
      <c r="B43" s="33"/>
      <c r="C43" s="33"/>
      <c r="D43" s="33"/>
    </row>
    <row r="44" spans="1:4">
      <c r="A44" s="13"/>
      <c r="B44" s="36"/>
      <c r="C44" s="36"/>
      <c r="D44" s="36"/>
    </row>
    <row r="45" spans="1:4">
      <c r="A45" s="13"/>
      <c r="B45" s="36"/>
      <c r="C45" s="36"/>
      <c r="D45" s="36"/>
    </row>
    <row r="46" spans="1:4">
      <c r="A46" s="13"/>
      <c r="B46" s="36"/>
      <c r="C46" s="36"/>
      <c r="D46" s="36"/>
    </row>
  </sheetData>
  <mergeCells count="21">
    <mergeCell ref="A1:D1"/>
    <mergeCell ref="A2:D2"/>
    <mergeCell ref="A39:D39"/>
    <mergeCell ref="A4:D4"/>
    <mergeCell ref="A5:D5"/>
    <mergeCell ref="A6:D6"/>
    <mergeCell ref="A7:D7"/>
    <mergeCell ref="A8:D8"/>
    <mergeCell ref="A9:D9"/>
    <mergeCell ref="A10:D10"/>
    <mergeCell ref="A11:D11"/>
    <mergeCell ref="A12:D12"/>
    <mergeCell ref="A27:B27"/>
    <mergeCell ref="B44:D44"/>
    <mergeCell ref="B45:D45"/>
    <mergeCell ref="B46:D46"/>
    <mergeCell ref="B32:D32"/>
    <mergeCell ref="B33:D33"/>
    <mergeCell ref="B34:D34"/>
    <mergeCell ref="B35:D35"/>
    <mergeCell ref="B37:D37"/>
  </mergeCells>
  <printOptions horizontalCentered="1"/>
  <pageMargins left="0.39370078740157483" right="0.39370078740157483" top="1.1811023622047245" bottom="0.98425196850393704" header="0.31496062992125984" footer="0.31496062992125984"/>
  <pageSetup paperSize="9" scale="85" firstPageNumber="0" orientation="portrait" horizontalDpi="300" verticalDpi="300" r:id="rId1"/>
  <headerFooter>
    <oddHeader>&amp;L&amp;G</oddHeader>
    <oddFooter>&amp;R&amp;G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255</TotalTime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5</vt:i4>
      </vt:variant>
      <vt:variant>
        <vt:lpstr>Intervalos Nomeados</vt:lpstr>
      </vt:variant>
      <vt:variant>
        <vt:i4>8</vt:i4>
      </vt:variant>
    </vt:vector>
  </HeadingPairs>
  <TitlesOfParts>
    <vt:vector size="13" baseType="lpstr">
      <vt:lpstr>Planilha Orçamentária</vt:lpstr>
      <vt:lpstr>Cronograma</vt:lpstr>
      <vt:lpstr>Composição</vt:lpstr>
      <vt:lpstr>Anexo VI-C (Encargos_Sociais)</vt:lpstr>
      <vt:lpstr>Anexo VI-D BDI</vt:lpstr>
      <vt:lpstr>'Anexo VI-C (Encargos_Sociais)'!Area_de_impressao</vt:lpstr>
      <vt:lpstr>'Anexo VI-D BDI'!Area_de_impressao</vt:lpstr>
      <vt:lpstr>Composição!Area_de_impressao</vt:lpstr>
      <vt:lpstr>Cronograma!Area_de_impressao</vt:lpstr>
      <vt:lpstr>'Planilha Orçamentária'!Area_de_impressao</vt:lpstr>
      <vt:lpstr>JR_PAGE_ANCHOR_0_1</vt:lpstr>
      <vt:lpstr>Composição!Titulos_de_impressao</vt:lpstr>
      <vt:lpstr>'Planilha Orçamentária'!Titulos_de_impressao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Gustavo</dc:creator>
  <dc:description/>
  <cp:lastModifiedBy>Prof_ Pinheiro</cp:lastModifiedBy>
  <cp:revision>47</cp:revision>
  <cp:lastPrinted>2021-03-18T03:30:05Z</cp:lastPrinted>
  <dcterms:created xsi:type="dcterms:W3CDTF">2019-09-27T09:47:30Z</dcterms:created>
  <dcterms:modified xsi:type="dcterms:W3CDTF">2021-03-18T03:30:41Z</dcterms:modified>
  <dc:language>pt-BR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