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LICITAÇÕES CASTELUCCI 2023\MA\AGOSTO\PROCURADORIA LIMPEZA\PROCURADORIA CÓPIA DE SEGURANÇA\ENVIAR FINAL ULTIMO LANCE\"/>
    </mc:Choice>
  </mc:AlternateContent>
  <xr:revisionPtr revIDLastSave="0" documentId="13_ncr:1_{DEB0B338-02BA-44B8-B5E8-E481602AF06E}" xr6:coauthVersionLast="47" xr6:coauthVersionMax="47" xr10:uidLastSave="{00000000-0000-0000-0000-000000000000}"/>
  <bookViews>
    <workbookView xWindow="-110" yWindow="-110" windowWidth="19420" windowHeight="10420" tabRatio="802" activeTab="14" xr2:uid="{00000000-000D-0000-FFFF-FFFF00000000}"/>
  </bookViews>
  <sheets>
    <sheet name="PROPOSTA" sheetId="15" r:id="rId1"/>
    <sheet name="1" sheetId="1" r:id="rId2"/>
    <sheet name="2" sheetId="2" r:id="rId3"/>
    <sheet name="3" sheetId="3" r:id="rId4"/>
    <sheet name="4" sheetId="4" r:id="rId5"/>
    <sheet name="5" sheetId="5" r:id="rId6"/>
    <sheet name="6" sheetId="6" r:id="rId7"/>
    <sheet name="TIMON" sheetId="7" r:id="rId8"/>
    <sheet name="7" sheetId="8" r:id="rId9"/>
    <sheet name="8" sheetId="9" r:id="rId10"/>
    <sheet name="9" sheetId="10" r:id="rId11"/>
    <sheet name="PROMOTORIAS INTERIOR" sheetId="11" r:id="rId12"/>
    <sheet name="10" sheetId="12" r:id="rId13"/>
    <sheet name="11" sheetId="13" r:id="rId14"/>
    <sheet name="RESUMO" sheetId="14" r:id="rId15"/>
  </sheets>
  <definedNames>
    <definedName name="_xlnm.Print_Area" localSheetId="1">'1'!$A$1:$D$117</definedName>
    <definedName name="_xlnm.Print_Area" localSheetId="12">'10'!$A$1:$D$118</definedName>
    <definedName name="_xlnm.Print_Area" localSheetId="13">'11'!$A$1:$D$118</definedName>
    <definedName name="_xlnm.Print_Area" localSheetId="2">'2'!$A$1:$D$118</definedName>
    <definedName name="_xlnm.Print_Area" localSheetId="3">'3'!$A$1:$D$118</definedName>
    <definedName name="_xlnm.Print_Area" localSheetId="4">'4'!$A$1:$D$118</definedName>
    <definedName name="_xlnm.Print_Area" localSheetId="5">'5'!$A$1:$D$118</definedName>
    <definedName name="_xlnm.Print_Area" localSheetId="6">'6'!$A$1:$D$118</definedName>
    <definedName name="_xlnm.Print_Area" localSheetId="8">'7'!$A$1:$D$118</definedName>
    <definedName name="_xlnm.Print_Area" localSheetId="9">'8'!$A$1:$D$118</definedName>
    <definedName name="_xlnm.Print_Area" localSheetId="10">'9'!$A$1:$D$118</definedName>
    <definedName name="_xlnm.Print_Area" localSheetId="11">'PROMOTORIAS INTERIOR'!$A$1:$D$118</definedName>
    <definedName name="_xlnm.Print_Area" localSheetId="7">TIMON!$A$1:$D$118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1" l="1"/>
  <c r="D39" i="2"/>
  <c r="D39" i="4"/>
  <c r="D39" i="5"/>
  <c r="D39" i="6"/>
  <c r="D39" i="7"/>
  <c r="D39" i="8"/>
  <c r="D39" i="9"/>
  <c r="D39" i="10"/>
  <c r="D39" i="11"/>
  <c r="D39" i="12"/>
  <c r="D39" i="13"/>
  <c r="D37" i="1"/>
  <c r="D38" i="2"/>
  <c r="D38" i="3"/>
  <c r="D38" i="5"/>
  <c r="D38" i="6"/>
  <c r="D38" i="12"/>
  <c r="D38" i="13"/>
  <c r="D38" i="11"/>
  <c r="D96" i="13" l="1"/>
  <c r="D40" i="13"/>
  <c r="D43" i="13"/>
  <c r="D50" i="13" s="1"/>
  <c r="D12" i="13"/>
  <c r="D58" i="13" s="1"/>
  <c r="D96" i="12"/>
  <c r="D40" i="12"/>
  <c r="D43" i="12"/>
  <c r="D50" i="12" s="1"/>
  <c r="D12" i="12"/>
  <c r="D58" i="12" s="1"/>
  <c r="D96" i="11"/>
  <c r="D40" i="11"/>
  <c r="D12" i="11"/>
  <c r="D58" i="11" s="1"/>
  <c r="D96" i="10"/>
  <c r="D115" i="10" s="1"/>
  <c r="D40" i="10"/>
  <c r="D43" i="10" s="1"/>
  <c r="D50" i="10" s="1"/>
  <c r="D20" i="10"/>
  <c r="D12" i="10"/>
  <c r="D58" i="10" s="1"/>
  <c r="D96" i="9"/>
  <c r="D40" i="9"/>
  <c r="D43" i="9" s="1"/>
  <c r="D50" i="9" s="1"/>
  <c r="D12" i="9"/>
  <c r="D58" i="9" s="1"/>
  <c r="D96" i="8"/>
  <c r="D115" i="8" s="1"/>
  <c r="D40" i="8"/>
  <c r="D43" i="8" s="1"/>
  <c r="D50" i="8" s="1"/>
  <c r="D12" i="8"/>
  <c r="D58" i="8" s="1"/>
  <c r="D96" i="7"/>
  <c r="D40" i="7"/>
  <c r="D43" i="7" s="1"/>
  <c r="D50" i="7" s="1"/>
  <c r="D12" i="7"/>
  <c r="D58" i="7" s="1"/>
  <c r="D96" i="6"/>
  <c r="D40" i="6"/>
  <c r="D43" i="6"/>
  <c r="D50" i="6" s="1"/>
  <c r="D12" i="6"/>
  <c r="D58" i="6" s="1"/>
  <c r="D12" i="5"/>
  <c r="D58" i="5" s="1"/>
  <c r="D96" i="5"/>
  <c r="D43" i="5"/>
  <c r="D50" i="5" s="1"/>
  <c r="D96" i="4"/>
  <c r="D40" i="4"/>
  <c r="D38" i="4"/>
  <c r="D12" i="4"/>
  <c r="D58" i="4" s="1"/>
  <c r="D96" i="3"/>
  <c r="D58" i="3"/>
  <c r="D12" i="3"/>
  <c r="D61" i="3" s="1"/>
  <c r="D19" i="10" l="1"/>
  <c r="D21" i="10" s="1"/>
  <c r="D59" i="10"/>
  <c r="D111" i="9"/>
  <c r="D19" i="9"/>
  <c r="D20" i="9"/>
  <c r="D59" i="9"/>
  <c r="D43" i="4"/>
  <c r="D50" i="4" s="1"/>
  <c r="D59" i="13"/>
  <c r="D115" i="13"/>
  <c r="D19" i="13"/>
  <c r="D56" i="13"/>
  <c r="D60" i="13"/>
  <c r="D20" i="13"/>
  <c r="D57" i="13"/>
  <c r="D61" i="13"/>
  <c r="D111" i="13"/>
  <c r="D115" i="12"/>
  <c r="D19" i="12"/>
  <c r="D56" i="12"/>
  <c r="D60" i="12"/>
  <c r="D111" i="12"/>
  <c r="D20" i="12"/>
  <c r="D57" i="12"/>
  <c r="D61" i="12"/>
  <c r="D59" i="12"/>
  <c r="D43" i="11"/>
  <c r="D50" i="11" s="1"/>
  <c r="D19" i="11"/>
  <c r="D21" i="11" s="1"/>
  <c r="D32" i="11" s="1"/>
  <c r="D111" i="11"/>
  <c r="D20" i="11"/>
  <c r="D59" i="11"/>
  <c r="D115" i="11"/>
  <c r="D56" i="11"/>
  <c r="D60" i="11"/>
  <c r="D31" i="11"/>
  <c r="D57" i="11"/>
  <c r="D61" i="11"/>
  <c r="D28" i="11"/>
  <c r="D111" i="10"/>
  <c r="D56" i="10"/>
  <c r="D60" i="10"/>
  <c r="D57" i="10"/>
  <c r="D61" i="10"/>
  <c r="D115" i="9"/>
  <c r="D56" i="9"/>
  <c r="D62" i="9" s="1"/>
  <c r="D60" i="9"/>
  <c r="D57" i="9"/>
  <c r="D61" i="9"/>
  <c r="D59" i="8"/>
  <c r="D111" i="8"/>
  <c r="D56" i="8"/>
  <c r="D60" i="8"/>
  <c r="D19" i="8"/>
  <c r="D21" i="8" s="1"/>
  <c r="D57" i="8"/>
  <c r="D61" i="8"/>
  <c r="D20" i="8"/>
  <c r="D115" i="7"/>
  <c r="D19" i="7"/>
  <c r="D56" i="7"/>
  <c r="D60" i="7"/>
  <c r="D20" i="7"/>
  <c r="D57" i="7"/>
  <c r="D61" i="7"/>
  <c r="D59" i="7"/>
  <c r="D111" i="7"/>
  <c r="D111" i="6"/>
  <c r="D115" i="6"/>
  <c r="D19" i="6"/>
  <c r="D60" i="6"/>
  <c r="D20" i="6"/>
  <c r="D57" i="6"/>
  <c r="D61" i="6"/>
  <c r="D59" i="6"/>
  <c r="D56" i="6"/>
  <c r="D111" i="5"/>
  <c r="D115" i="5"/>
  <c r="D19" i="5"/>
  <c r="D60" i="5"/>
  <c r="D20" i="5"/>
  <c r="D57" i="5"/>
  <c r="D61" i="5"/>
  <c r="D59" i="5"/>
  <c r="D56" i="5"/>
  <c r="D59" i="4"/>
  <c r="D115" i="4"/>
  <c r="D19" i="4"/>
  <c r="D56" i="4"/>
  <c r="D60" i="4"/>
  <c r="D20" i="4"/>
  <c r="D57" i="4"/>
  <c r="D61" i="4"/>
  <c r="D111" i="4"/>
  <c r="D43" i="3"/>
  <c r="D50" i="3" s="1"/>
  <c r="D59" i="3"/>
  <c r="D111" i="3"/>
  <c r="D115" i="3"/>
  <c r="D19" i="3"/>
  <c r="D21" i="3" s="1"/>
  <c r="D56" i="3"/>
  <c r="D60" i="3"/>
  <c r="D20" i="3"/>
  <c r="D57" i="3"/>
  <c r="D39" i="1"/>
  <c r="D40" i="2"/>
  <c r="D12" i="2"/>
  <c r="D58" i="2" s="1"/>
  <c r="D96" i="2"/>
  <c r="D115" i="2" s="1"/>
  <c r="D33" i="11" l="1"/>
  <c r="D48" i="11"/>
  <c r="D32" i="10"/>
  <c r="D30" i="10"/>
  <c r="D27" i="10"/>
  <c r="D34" i="10" s="1"/>
  <c r="D49" i="10" s="1"/>
  <c r="D51" i="10" s="1"/>
  <c r="D112" i="10" s="1"/>
  <c r="D28" i="10"/>
  <c r="D29" i="10"/>
  <c r="D48" i="10"/>
  <c r="D31" i="10"/>
  <c r="D33" i="10"/>
  <c r="D26" i="10"/>
  <c r="D21" i="9"/>
  <c r="D21" i="7"/>
  <c r="D21" i="5"/>
  <c r="D32" i="5" s="1"/>
  <c r="D21" i="13"/>
  <c r="D29" i="13" s="1"/>
  <c r="D33" i="13"/>
  <c r="D62" i="13"/>
  <c r="D21" i="12"/>
  <c r="D62" i="12"/>
  <c r="D29" i="11"/>
  <c r="D27" i="11"/>
  <c r="D34" i="11" s="1"/>
  <c r="D49" i="11" s="1"/>
  <c r="D51" i="11" s="1"/>
  <c r="D112" i="11" s="1"/>
  <c r="D30" i="11"/>
  <c r="D26" i="11"/>
  <c r="D62" i="11"/>
  <c r="D62" i="10"/>
  <c r="D113" i="9"/>
  <c r="D62" i="8"/>
  <c r="D113" i="8" s="1"/>
  <c r="D32" i="8"/>
  <c r="D28" i="8"/>
  <c r="D33" i="8"/>
  <c r="D31" i="8"/>
  <c r="D27" i="8"/>
  <c r="D29" i="8"/>
  <c r="D48" i="8"/>
  <c r="D30" i="8"/>
  <c r="D26" i="8"/>
  <c r="D62" i="7"/>
  <c r="D113" i="7" s="1"/>
  <c r="D33" i="7"/>
  <c r="D29" i="7"/>
  <c r="D26" i="7"/>
  <c r="D32" i="7"/>
  <c r="D28" i="7"/>
  <c r="D48" i="7"/>
  <c r="D31" i="7"/>
  <c r="D27" i="7"/>
  <c r="D30" i="7"/>
  <c r="D21" i="6"/>
  <c r="D33" i="6"/>
  <c r="D29" i="6"/>
  <c r="D30" i="6"/>
  <c r="D32" i="6"/>
  <c r="D28" i="6"/>
  <c r="D48" i="6"/>
  <c r="D31" i="6"/>
  <c r="D27" i="6"/>
  <c r="D26" i="6"/>
  <c r="D62" i="6"/>
  <c r="D29" i="5"/>
  <c r="D30" i="5"/>
  <c r="D48" i="5"/>
  <c r="D31" i="5"/>
  <c r="D62" i="5"/>
  <c r="D21" i="4"/>
  <c r="D29" i="4" s="1"/>
  <c r="D33" i="4"/>
  <c r="D28" i="4"/>
  <c r="D62" i="4"/>
  <c r="D32" i="3"/>
  <c r="D28" i="3"/>
  <c r="D48" i="3"/>
  <c r="D31" i="3"/>
  <c r="D27" i="3"/>
  <c r="D30" i="3"/>
  <c r="D26" i="3"/>
  <c r="D33" i="3"/>
  <c r="D29" i="3"/>
  <c r="D62" i="3"/>
  <c r="D43" i="2"/>
  <c r="D50" i="2" s="1"/>
  <c r="D57" i="2"/>
  <c r="D61" i="2"/>
  <c r="D59" i="2"/>
  <c r="D111" i="2"/>
  <c r="D19" i="2"/>
  <c r="D56" i="2"/>
  <c r="D60" i="2"/>
  <c r="D20" i="2"/>
  <c r="D112" i="1"/>
  <c r="D110" i="1"/>
  <c r="D95" i="1"/>
  <c r="D61" i="1"/>
  <c r="D60" i="1"/>
  <c r="D59" i="1"/>
  <c r="D58" i="1"/>
  <c r="D57" i="1"/>
  <c r="D56" i="1"/>
  <c r="D55" i="1"/>
  <c r="D47" i="1"/>
  <c r="D42" i="1"/>
  <c r="D49" i="1" s="1"/>
  <c r="D29" i="1"/>
  <c r="D26" i="1"/>
  <c r="D27" i="1"/>
  <c r="D33" i="1" s="1"/>
  <c r="D48" i="1" s="1"/>
  <c r="D28" i="1"/>
  <c r="D30" i="1"/>
  <c r="D31" i="1"/>
  <c r="D32" i="1"/>
  <c r="D25" i="1"/>
  <c r="D20" i="1"/>
  <c r="D19" i="1"/>
  <c r="D18" i="1"/>
  <c r="D30" i="13" l="1"/>
  <c r="D28" i="13"/>
  <c r="D32" i="9"/>
  <c r="D26" i="9"/>
  <c r="D29" i="9"/>
  <c r="D27" i="9"/>
  <c r="D30" i="9"/>
  <c r="D33" i="9"/>
  <c r="D48" i="9"/>
  <c r="D28" i="9"/>
  <c r="D31" i="9"/>
  <c r="D26" i="5"/>
  <c r="D34" i="5" s="1"/>
  <c r="D49" i="5" s="1"/>
  <c r="D51" i="5" s="1"/>
  <c r="D28" i="5"/>
  <c r="D33" i="5"/>
  <c r="D27" i="5"/>
  <c r="D26" i="4"/>
  <c r="D114" i="1"/>
  <c r="E99" i="1"/>
  <c r="D50" i="1"/>
  <c r="D68" i="1" s="1"/>
  <c r="D31" i="13"/>
  <c r="D26" i="13"/>
  <c r="D27" i="13"/>
  <c r="D32" i="13"/>
  <c r="D48" i="13"/>
  <c r="D113" i="13"/>
  <c r="D113" i="12"/>
  <c r="D33" i="12"/>
  <c r="D29" i="12"/>
  <c r="D26" i="12"/>
  <c r="D32" i="12"/>
  <c r="D28" i="12"/>
  <c r="D48" i="12"/>
  <c r="D31" i="12"/>
  <c r="D27" i="12"/>
  <c r="D30" i="12"/>
  <c r="D71" i="11"/>
  <c r="D72" i="11"/>
  <c r="D113" i="11"/>
  <c r="D70" i="11"/>
  <c r="D68" i="11"/>
  <c r="D69" i="11"/>
  <c r="D71" i="10"/>
  <c r="D72" i="10"/>
  <c r="D68" i="10"/>
  <c r="D113" i="10"/>
  <c r="D70" i="10"/>
  <c r="D69" i="10"/>
  <c r="D34" i="8"/>
  <c r="D49" i="8" s="1"/>
  <c r="D51" i="8" s="1"/>
  <c r="D34" i="7"/>
  <c r="D49" i="7" s="1"/>
  <c r="D51" i="7" s="1"/>
  <c r="D113" i="6"/>
  <c r="D34" i="6"/>
  <c r="D49" i="6" s="1"/>
  <c r="D51" i="6" s="1"/>
  <c r="D113" i="5"/>
  <c r="D31" i="4"/>
  <c r="D30" i="4"/>
  <c r="D34" i="4" s="1"/>
  <c r="D49" i="4" s="1"/>
  <c r="D51" i="4" s="1"/>
  <c r="D27" i="4"/>
  <c r="D32" i="4"/>
  <c r="D48" i="4"/>
  <c r="D113" i="4"/>
  <c r="D34" i="3"/>
  <c r="D49" i="3" s="1"/>
  <c r="D51" i="3" s="1"/>
  <c r="D113" i="3"/>
  <c r="D71" i="1"/>
  <c r="D69" i="1"/>
  <c r="D111" i="1"/>
  <c r="D21" i="2"/>
  <c r="D62" i="2"/>
  <c r="D113" i="2" s="1"/>
  <c r="D34" i="13" l="1"/>
  <c r="D49" i="13" s="1"/>
  <c r="D34" i="9"/>
  <c r="D49" i="9" s="1"/>
  <c r="D51" i="9" s="1"/>
  <c r="D67" i="1"/>
  <c r="D70" i="1"/>
  <c r="D51" i="13"/>
  <c r="D112" i="13" s="1"/>
  <c r="D34" i="12"/>
  <c r="D49" i="12" s="1"/>
  <c r="D51" i="12" s="1"/>
  <c r="D74" i="11"/>
  <c r="D85" i="11" s="1"/>
  <c r="D87" i="11" s="1"/>
  <c r="D74" i="10"/>
  <c r="D85" i="10" s="1"/>
  <c r="D87" i="10" s="1"/>
  <c r="D114" i="10" s="1"/>
  <c r="D116" i="10" s="1"/>
  <c r="D112" i="8"/>
  <c r="D71" i="8"/>
  <c r="D72" i="8"/>
  <c r="D70" i="8"/>
  <c r="D68" i="8"/>
  <c r="D69" i="8"/>
  <c r="D112" i="7"/>
  <c r="D71" i="7"/>
  <c r="D68" i="7"/>
  <c r="D70" i="7"/>
  <c r="D72" i="7"/>
  <c r="D69" i="7"/>
  <c r="D112" i="6"/>
  <c r="D71" i="6"/>
  <c r="D70" i="6"/>
  <c r="D72" i="6"/>
  <c r="D69" i="6"/>
  <c r="D68" i="6"/>
  <c r="D112" i="5"/>
  <c r="D71" i="5"/>
  <c r="D69" i="5"/>
  <c r="D70" i="5"/>
  <c r="D72" i="5"/>
  <c r="D68" i="5"/>
  <c r="D112" i="4"/>
  <c r="D71" i="4"/>
  <c r="D69" i="4"/>
  <c r="D70" i="4"/>
  <c r="D72" i="4"/>
  <c r="D68" i="4"/>
  <c r="D112" i="3"/>
  <c r="D72" i="3"/>
  <c r="D68" i="3"/>
  <c r="D71" i="3"/>
  <c r="D70" i="3"/>
  <c r="D69" i="3"/>
  <c r="D28" i="2"/>
  <c r="D29" i="2"/>
  <c r="D31" i="2"/>
  <c r="D32" i="2"/>
  <c r="D48" i="2"/>
  <c r="D30" i="2"/>
  <c r="D27" i="2"/>
  <c r="D26" i="2"/>
  <c r="D33" i="2"/>
  <c r="D70" i="9" l="1"/>
  <c r="D71" i="9"/>
  <c r="D68" i="9"/>
  <c r="D74" i="9" s="1"/>
  <c r="D85" i="9" s="1"/>
  <c r="D87" i="9" s="1"/>
  <c r="D114" i="9" s="1"/>
  <c r="D116" i="9" s="1"/>
  <c r="D112" i="9"/>
  <c r="D69" i="9"/>
  <c r="D72" i="9"/>
  <c r="D73" i="1"/>
  <c r="D84" i="1" s="1"/>
  <c r="D86" i="1" s="1"/>
  <c r="D69" i="13"/>
  <c r="D34" i="2"/>
  <c r="D49" i="2" s="1"/>
  <c r="D51" i="2" s="1"/>
  <c r="D71" i="2" s="1"/>
  <c r="D71" i="13"/>
  <c r="D72" i="13"/>
  <c r="D70" i="13"/>
  <c r="D68" i="13"/>
  <c r="D112" i="12"/>
  <c r="D71" i="12"/>
  <c r="D68" i="12"/>
  <c r="D72" i="12"/>
  <c r="D69" i="12"/>
  <c r="D70" i="12"/>
  <c r="D114" i="11"/>
  <c r="D116" i="11" s="1"/>
  <c r="E100" i="11"/>
  <c r="E100" i="10"/>
  <c r="D100" i="10" s="1"/>
  <c r="E100" i="9"/>
  <c r="D74" i="8"/>
  <c r="D85" i="8" s="1"/>
  <c r="D87" i="8" s="1"/>
  <c r="D74" i="7"/>
  <c r="D85" i="7" s="1"/>
  <c r="D87" i="7" s="1"/>
  <c r="D74" i="6"/>
  <c r="D85" i="6" s="1"/>
  <c r="D87" i="6" s="1"/>
  <c r="D74" i="5"/>
  <c r="D85" i="5" s="1"/>
  <c r="D87" i="5" s="1"/>
  <c r="D74" i="4"/>
  <c r="D85" i="4" s="1"/>
  <c r="D87" i="4" s="1"/>
  <c r="D74" i="3"/>
  <c r="D85" i="3" s="1"/>
  <c r="D87" i="3" s="1"/>
  <c r="E100" i="3" s="1"/>
  <c r="D113" i="1"/>
  <c r="D115" i="1" s="1"/>
  <c r="D69" i="2" l="1"/>
  <c r="D70" i="2"/>
  <c r="D112" i="2"/>
  <c r="D72" i="2"/>
  <c r="D74" i="2" s="1"/>
  <c r="D85" i="2" s="1"/>
  <c r="D87" i="2" s="1"/>
  <c r="D114" i="2" s="1"/>
  <c r="D116" i="2" s="1"/>
  <c r="D74" i="13"/>
  <c r="D85" i="13" s="1"/>
  <c r="D87" i="13" s="1"/>
  <c r="D114" i="13" s="1"/>
  <c r="D116" i="13" s="1"/>
  <c r="D68" i="2"/>
  <c r="D74" i="12"/>
  <c r="D85" i="12" s="1"/>
  <c r="D87" i="12" s="1"/>
  <c r="D100" i="11"/>
  <c r="D101" i="10"/>
  <c r="D100" i="9"/>
  <c r="D101" i="9" s="1"/>
  <c r="D114" i="8"/>
  <c r="D116" i="8" s="1"/>
  <c r="E100" i="8"/>
  <c r="D114" i="7"/>
  <c r="D116" i="7" s="1"/>
  <c r="E100" i="7"/>
  <c r="D114" i="6"/>
  <c r="D116" i="6" s="1"/>
  <c r="E100" i="6"/>
  <c r="D114" i="5"/>
  <c r="D116" i="5" s="1"/>
  <c r="E100" i="5"/>
  <c r="D114" i="4"/>
  <c r="D116" i="4" s="1"/>
  <c r="E100" i="4"/>
  <c r="D114" i="3"/>
  <c r="D116" i="3" s="1"/>
  <c r="D100" i="3"/>
  <c r="D101" i="3" s="1"/>
  <c r="E100" i="13" l="1"/>
  <c r="D100" i="13" s="1"/>
  <c r="E100" i="2"/>
  <c r="D100" i="2" s="1"/>
  <c r="D101" i="2" s="1"/>
  <c r="D114" i="12"/>
  <c r="D116" i="12" s="1"/>
  <c r="E100" i="12"/>
  <c r="D101" i="11"/>
  <c r="D100" i="8"/>
  <c r="D100" i="7"/>
  <c r="D100" i="6"/>
  <c r="D100" i="5"/>
  <c r="D100" i="4"/>
  <c r="D101" i="13" l="1"/>
  <c r="D100" i="12"/>
  <c r="D101" i="8"/>
  <c r="D101" i="7"/>
  <c r="D101" i="6"/>
  <c r="D101" i="5"/>
  <c r="D101" i="4"/>
  <c r="D101" i="12" l="1"/>
  <c r="D99" i="1" l="1"/>
  <c r="D100" i="1" s="1"/>
  <c r="D101" i="1" l="1"/>
  <c r="D102" i="1"/>
  <c r="D104" i="1"/>
  <c r="D105" i="1"/>
  <c r="D116" i="1"/>
  <c r="D117" i="1"/>
  <c r="D102" i="12"/>
  <c r="D103" i="12"/>
  <c r="D105" i="12"/>
  <c r="D106" i="12"/>
  <c r="D117" i="12"/>
  <c r="D118" i="12"/>
  <c r="D102" i="13"/>
  <c r="D103" i="13"/>
  <c r="D105" i="13"/>
  <c r="D106" i="13"/>
  <c r="D117" i="13"/>
  <c r="D118" i="13"/>
  <c r="D102" i="2"/>
  <c r="D103" i="2"/>
  <c r="D105" i="2"/>
  <c r="D106" i="2"/>
  <c r="D117" i="2"/>
  <c r="D118" i="2"/>
  <c r="D102" i="3"/>
  <c r="D103" i="3"/>
  <c r="D105" i="3"/>
  <c r="D106" i="3"/>
  <c r="D117" i="3"/>
  <c r="D118" i="3"/>
  <c r="D102" i="4"/>
  <c r="D103" i="4"/>
  <c r="D105" i="4"/>
  <c r="D106" i="4"/>
  <c r="D117" i="4"/>
  <c r="D118" i="4"/>
  <c r="D102" i="5"/>
  <c r="D103" i="5"/>
  <c r="D105" i="5"/>
  <c r="D106" i="5"/>
  <c r="D117" i="5"/>
  <c r="D118" i="5"/>
  <c r="D102" i="6"/>
  <c r="D103" i="6"/>
  <c r="D105" i="6"/>
  <c r="D106" i="6"/>
  <c r="D117" i="6"/>
  <c r="D118" i="6"/>
  <c r="D102" i="8"/>
  <c r="D103" i="8"/>
  <c r="D105" i="8"/>
  <c r="D106" i="8"/>
  <c r="D117" i="8"/>
  <c r="D118" i="8"/>
  <c r="D102" i="9"/>
  <c r="D103" i="9"/>
  <c r="D105" i="9"/>
  <c r="D106" i="9"/>
  <c r="D117" i="9"/>
  <c r="D118" i="9"/>
  <c r="D102" i="10"/>
  <c r="D103" i="10"/>
  <c r="D105" i="10"/>
  <c r="D106" i="10"/>
  <c r="D117" i="10"/>
  <c r="D118" i="10"/>
  <c r="D102" i="11"/>
  <c r="D103" i="11"/>
  <c r="D105" i="11"/>
  <c r="D106" i="11"/>
  <c r="D117" i="11"/>
  <c r="D118" i="11"/>
  <c r="C5" i="15"/>
  <c r="G3" i="14"/>
  <c r="H3" i="14"/>
  <c r="J3" i="14"/>
  <c r="K3" i="14"/>
  <c r="G4" i="14"/>
  <c r="H4" i="14"/>
  <c r="J4" i="14"/>
  <c r="K4" i="14"/>
  <c r="G5" i="14"/>
  <c r="H5" i="14"/>
  <c r="J5" i="14"/>
  <c r="K5" i="14"/>
  <c r="G6" i="14"/>
  <c r="H6" i="14"/>
  <c r="J6" i="14"/>
  <c r="K6" i="14"/>
  <c r="G7" i="14"/>
  <c r="H7" i="14"/>
  <c r="J7" i="14"/>
  <c r="K7" i="14"/>
  <c r="G8" i="14"/>
  <c r="H8" i="14"/>
  <c r="J8" i="14"/>
  <c r="K8" i="14"/>
  <c r="G9" i="14"/>
  <c r="H9" i="14"/>
  <c r="J9" i="14"/>
  <c r="K9" i="14"/>
  <c r="G10" i="14"/>
  <c r="H10" i="14"/>
  <c r="J10" i="14"/>
  <c r="K10" i="14"/>
  <c r="G11" i="14"/>
  <c r="H11" i="14"/>
  <c r="J11" i="14"/>
  <c r="K11" i="14"/>
  <c r="G12" i="14"/>
  <c r="H12" i="14"/>
  <c r="J12" i="14"/>
  <c r="K12" i="14"/>
  <c r="G13" i="14"/>
  <c r="H13" i="14"/>
  <c r="J13" i="14"/>
  <c r="K13" i="14"/>
  <c r="G14" i="14"/>
  <c r="H14" i="14"/>
  <c r="J14" i="14"/>
  <c r="K14" i="14"/>
  <c r="G15" i="14"/>
  <c r="H15" i="14"/>
  <c r="J15" i="14"/>
  <c r="D102" i="7"/>
  <c r="D103" i="7"/>
  <c r="D105" i="7"/>
  <c r="D106" i="7"/>
  <c r="D117" i="7"/>
  <c r="D118" i="7"/>
</calcChain>
</file>

<file path=xl/sharedStrings.xml><?xml version="1.0" encoding="utf-8"?>
<sst xmlns="http://schemas.openxmlformats.org/spreadsheetml/2006/main" count="2325" uniqueCount="191">
  <si>
    <r>
      <rPr>
        <b/>
        <sz val="10"/>
        <rFont val="Times New Roman"/>
        <family val="1"/>
      </rPr>
      <t>Módulo 1 - Composição da Remuneração</t>
    </r>
  </si>
  <si>
    <r>
      <rPr>
        <b/>
        <sz val="10"/>
        <rFont val="Times New Roman"/>
        <family val="1"/>
      </rPr>
      <t>Composição da Remuneração</t>
    </r>
  </si>
  <si>
    <r>
      <rPr>
        <b/>
        <sz val="10"/>
        <rFont val="Times New Roman"/>
        <family val="1"/>
      </rPr>
      <t>Percentual (%)</t>
    </r>
  </si>
  <si>
    <r>
      <rPr>
        <b/>
        <sz val="10"/>
        <rFont val="Times New Roman"/>
        <family val="1"/>
      </rPr>
      <t>VALOR (R$)</t>
    </r>
  </si>
  <si>
    <r>
      <rPr>
        <sz val="10"/>
        <rFont val="Times New Roman"/>
        <family val="1"/>
      </rPr>
      <t>A</t>
    </r>
  </si>
  <si>
    <r>
      <rPr>
        <sz val="10"/>
        <rFont val="Times New Roman"/>
        <family val="1"/>
      </rPr>
      <t>Salário Base</t>
    </r>
  </si>
  <si>
    <r>
      <rPr>
        <sz val="10"/>
        <rFont val="Times New Roman"/>
        <family val="1"/>
      </rPr>
      <t>B</t>
    </r>
  </si>
  <si>
    <r>
      <rPr>
        <sz val="10"/>
        <rFont val="Times New Roman"/>
        <family val="1"/>
      </rPr>
      <t>Adicional de Periculosidade</t>
    </r>
  </si>
  <si>
    <r>
      <rPr>
        <sz val="10"/>
        <rFont val="Times New Roman"/>
        <family val="1"/>
      </rPr>
      <t>C</t>
    </r>
  </si>
  <si>
    <r>
      <rPr>
        <sz val="10"/>
        <rFont val="Times New Roman"/>
        <family val="1"/>
      </rPr>
      <t>Adicional de Insalubridade</t>
    </r>
  </si>
  <si>
    <r>
      <rPr>
        <sz val="10"/>
        <rFont val="Times New Roman"/>
        <family val="1"/>
      </rPr>
      <t>D</t>
    </r>
  </si>
  <si>
    <r>
      <rPr>
        <sz val="10"/>
        <rFont val="Times New Roman"/>
        <family val="1"/>
      </rPr>
      <t>Adicional Noturno</t>
    </r>
  </si>
  <si>
    <r>
      <rPr>
        <sz val="10"/>
        <rFont val="Times New Roman"/>
        <family val="1"/>
      </rPr>
      <t>E</t>
    </r>
  </si>
  <si>
    <r>
      <rPr>
        <sz val="10"/>
        <rFont val="Times New Roman"/>
        <family val="1"/>
      </rPr>
      <t>Adicional de Hora Noturna Reduzida</t>
    </r>
  </si>
  <si>
    <r>
      <rPr>
        <sz val="10"/>
        <rFont val="Times New Roman"/>
        <family val="1"/>
      </rPr>
      <t>F</t>
    </r>
  </si>
  <si>
    <r>
      <rPr>
        <sz val="10"/>
        <rFont val="Times New Roman"/>
        <family val="1"/>
      </rPr>
      <t>Outros (especificar)</t>
    </r>
  </si>
  <si>
    <r>
      <rPr>
        <b/>
        <sz val="10"/>
        <rFont val="Times New Roman"/>
        <family val="1"/>
      </rPr>
      <t>Total</t>
    </r>
  </si>
  <si>
    <r>
      <rPr>
        <b/>
        <sz val="10"/>
        <rFont val="Times New Roman"/>
        <family val="1"/>
      </rPr>
      <t>Módulo 2: Encargos e Benefícios Anuais, Mensais e Diários</t>
    </r>
  </si>
  <si>
    <r>
      <rPr>
        <b/>
        <sz val="10"/>
        <rFont val="Times New Roman"/>
        <family val="1"/>
      </rPr>
      <t>Submódulo 2.1 - 13º (décimo terceiro) Salário, Férias e Adicional de Férias</t>
    </r>
  </si>
  <si>
    <r>
      <rPr>
        <b/>
        <sz val="10"/>
        <rFont val="Times New Roman"/>
        <family val="1"/>
      </rPr>
      <t>2.1</t>
    </r>
  </si>
  <si>
    <r>
      <rPr>
        <b/>
        <sz val="10"/>
        <rFont val="Times New Roman"/>
        <family val="1"/>
      </rPr>
      <t>13º (décimo terceiro) Salário, Férias, e Adicional de Férias</t>
    </r>
  </si>
  <si>
    <r>
      <rPr>
        <sz val="10"/>
        <rFont val="Times New Roman"/>
        <family val="1"/>
      </rPr>
      <t>13º (décimo terceiro) Salário</t>
    </r>
  </si>
  <si>
    <r>
      <rPr>
        <sz val="10"/>
        <rFont val="Times New Roman"/>
        <family val="1"/>
      </rPr>
      <t>Férias e Adicional de Férias</t>
    </r>
  </si>
  <si>
    <r>
      <rPr>
        <b/>
        <sz val="10"/>
        <rFont val="Times New Roman"/>
        <family val="1"/>
      </rPr>
      <t>Submódulo 2.2 - Encargos Previdenciários (GPS), Fundo de Garantia por Tempo de Serviço (FGTS) e outras contribuições</t>
    </r>
  </si>
  <si>
    <r>
      <rPr>
        <b/>
        <sz val="10"/>
        <rFont val="Times New Roman"/>
        <family val="1"/>
      </rPr>
      <t>2.2</t>
    </r>
  </si>
  <si>
    <r>
      <rPr>
        <b/>
        <sz val="10"/>
        <rFont val="Times New Roman"/>
        <family val="1"/>
      </rPr>
      <t>GPS, FGTS e outras contribuições</t>
    </r>
  </si>
  <si>
    <r>
      <rPr>
        <sz val="10"/>
        <rFont val="Times New Roman"/>
        <family val="1"/>
      </rPr>
      <t>INSS</t>
    </r>
  </si>
  <si>
    <r>
      <rPr>
        <sz val="10"/>
        <rFont val="Times New Roman"/>
        <family val="1"/>
      </rPr>
      <t>Salário Educação</t>
    </r>
  </si>
  <si>
    <r>
      <rPr>
        <sz val="10"/>
        <rFont val="Times New Roman"/>
        <family val="1"/>
      </rPr>
      <t>SAT</t>
    </r>
  </si>
  <si>
    <r>
      <rPr>
        <sz val="10"/>
        <rFont val="Times New Roman"/>
        <family val="1"/>
      </rPr>
      <t>SESC ou SESI</t>
    </r>
  </si>
  <si>
    <r>
      <rPr>
        <sz val="10"/>
        <rFont val="Times New Roman"/>
        <family val="1"/>
      </rPr>
      <t>SENAI - SENAC</t>
    </r>
  </si>
  <si>
    <r>
      <rPr>
        <sz val="10"/>
        <rFont val="Times New Roman"/>
        <family val="1"/>
      </rPr>
      <t>SEBRAE</t>
    </r>
  </si>
  <si>
    <r>
      <rPr>
        <sz val="10"/>
        <rFont val="Times New Roman"/>
        <family val="1"/>
      </rPr>
      <t>G</t>
    </r>
  </si>
  <si>
    <r>
      <rPr>
        <sz val="10"/>
        <rFont val="Times New Roman"/>
        <family val="1"/>
      </rPr>
      <t>INCRA</t>
    </r>
  </si>
  <si>
    <r>
      <rPr>
        <sz val="10"/>
        <rFont val="Times New Roman"/>
        <family val="1"/>
      </rPr>
      <t>H</t>
    </r>
  </si>
  <si>
    <r>
      <rPr>
        <sz val="10"/>
        <rFont val="Times New Roman"/>
        <family val="1"/>
      </rPr>
      <t>FGTS</t>
    </r>
  </si>
  <si>
    <r>
      <rPr>
        <b/>
        <sz val="10"/>
        <rFont val="Times New Roman"/>
        <family val="1"/>
      </rPr>
      <t>Submódulo 2.3 - Benefícios Mensais e Diários</t>
    </r>
  </si>
  <si>
    <r>
      <rPr>
        <b/>
        <sz val="10"/>
        <rFont val="Times New Roman"/>
        <family val="1"/>
      </rPr>
      <t>2.3</t>
    </r>
  </si>
  <si>
    <r>
      <rPr>
        <b/>
        <sz val="10"/>
        <rFont val="Times New Roman"/>
        <family val="1"/>
      </rPr>
      <t>Benefícios Mensais e Diários</t>
    </r>
  </si>
  <si>
    <r>
      <rPr>
        <sz val="10"/>
        <rFont val="Times New Roman"/>
        <family val="1"/>
      </rPr>
      <t>Transporte</t>
    </r>
  </si>
  <si>
    <r>
      <rPr>
        <sz val="10"/>
        <rFont val="Times New Roman"/>
        <family val="1"/>
      </rPr>
      <t>Auxílio-Refeição/Alimentação</t>
    </r>
  </si>
  <si>
    <r>
      <rPr>
        <sz val="10"/>
        <rFont val="Times New Roman"/>
        <family val="1"/>
      </rPr>
      <t>Assistência Médica e Familiar</t>
    </r>
  </si>
  <si>
    <r>
      <rPr>
        <sz val="10"/>
        <rFont val="Times New Roman"/>
        <family val="1"/>
      </rPr>
      <t>Seguro de Vida, Invalidez e Funeral</t>
    </r>
  </si>
  <si>
    <r>
      <rPr>
        <sz val="10"/>
        <rFont val="Times New Roman"/>
        <family val="1"/>
      </rPr>
      <t>Cesta Básica</t>
    </r>
  </si>
  <si>
    <r>
      <rPr>
        <b/>
        <sz val="10"/>
        <rFont val="Times New Roman"/>
        <family val="1"/>
      </rPr>
      <t>Quadro-Resumo do Módulo 2 - Encargos e Benefícios Anuais, Mensais e Diários</t>
    </r>
  </si>
  <si>
    <r>
      <rPr>
        <b/>
        <sz val="10"/>
        <rFont val="Times New Roman"/>
        <family val="1"/>
      </rPr>
      <t>Encargos e Benefícios Anuais, Mensais e Diários</t>
    </r>
  </si>
  <si>
    <r>
      <rPr>
        <sz val="10"/>
        <rFont val="Times New Roman"/>
        <family val="1"/>
      </rPr>
      <t>2.1</t>
    </r>
  </si>
  <si>
    <r>
      <rPr>
        <sz val="10"/>
        <rFont val="Times New Roman"/>
        <family val="1"/>
      </rPr>
      <t>13º (décimo terceiro) Salário, Férias e Adicional de Férias</t>
    </r>
  </si>
  <si>
    <r>
      <rPr>
        <sz val="10"/>
        <rFont val="Times New Roman"/>
        <family val="1"/>
      </rPr>
      <t>2.2</t>
    </r>
  </si>
  <si>
    <r>
      <rPr>
        <sz val="10"/>
        <rFont val="Times New Roman"/>
        <family val="1"/>
      </rPr>
      <t>GPS, FGTS e outras contribuições</t>
    </r>
  </si>
  <si>
    <r>
      <rPr>
        <sz val="10"/>
        <rFont val="Times New Roman"/>
        <family val="1"/>
      </rPr>
      <t>2.3</t>
    </r>
  </si>
  <si>
    <r>
      <rPr>
        <sz val="10"/>
        <rFont val="Times New Roman"/>
        <family val="1"/>
      </rPr>
      <t>Benefícios Mensais e Diários</t>
    </r>
  </si>
  <si>
    <r>
      <rPr>
        <b/>
        <sz val="10"/>
        <rFont val="Times New Roman"/>
        <family val="1"/>
      </rPr>
      <t>Módulo 3: Provisão para Rescisão (Redação dada pela IN nº 07/2018)</t>
    </r>
  </si>
  <si>
    <r>
      <rPr>
        <b/>
        <sz val="10"/>
        <rFont val="Times New Roman"/>
        <family val="1"/>
      </rPr>
      <t>Provisão para Rescisão</t>
    </r>
  </si>
  <si>
    <r>
      <rPr>
        <sz val="10"/>
        <rFont val="Times New Roman"/>
        <family val="1"/>
      </rPr>
      <t>Aviso Prévio Indenizado</t>
    </r>
  </si>
  <si>
    <r>
      <rPr>
        <sz val="10"/>
        <rFont val="Times New Roman"/>
        <family val="1"/>
      </rPr>
      <t>Incidência do FGTS sobre Aviso Prévio Indenizado</t>
    </r>
  </si>
  <si>
    <r>
      <rPr>
        <sz val="10"/>
        <rFont val="Times New Roman"/>
        <family val="1"/>
      </rPr>
      <t xml:space="preserve">Multa do FGTS e Contribuição Social sobre Aviso Prévio
</t>
    </r>
    <r>
      <rPr>
        <sz val="10"/>
        <rFont val="Times New Roman"/>
        <family val="1"/>
      </rPr>
      <t>Indenizado</t>
    </r>
  </si>
  <si>
    <r>
      <rPr>
        <sz val="10"/>
        <rFont val="Times New Roman"/>
        <family val="1"/>
      </rPr>
      <t>Aviso Prévio Trabalhado</t>
    </r>
  </si>
  <si>
    <r>
      <rPr>
        <sz val="10"/>
        <rFont val="Times New Roman"/>
        <family val="1"/>
      </rPr>
      <t xml:space="preserve">Incidência de GPS, FGTS e outras Contribuições sobre o Aviso
</t>
    </r>
    <r>
      <rPr>
        <sz val="10"/>
        <rFont val="Times New Roman"/>
        <family val="1"/>
      </rPr>
      <t>Prévio Trabalhado</t>
    </r>
  </si>
  <si>
    <r>
      <rPr>
        <sz val="10"/>
        <rFont val="Times New Roman"/>
        <family val="1"/>
      </rPr>
      <t xml:space="preserve">Multa do FGTS e Contribuição Social sobre Aviso Prévio
</t>
    </r>
    <r>
      <rPr>
        <sz val="10"/>
        <rFont val="Times New Roman"/>
        <family val="1"/>
      </rPr>
      <t>Trabalhado</t>
    </r>
  </si>
  <si>
    <r>
      <rPr>
        <b/>
        <sz val="10"/>
        <rFont val="Times New Roman"/>
        <family val="1"/>
      </rPr>
      <t>Módulo 4 - Custo de Reposição do Profissional Ausente</t>
    </r>
  </si>
  <si>
    <r>
      <rPr>
        <b/>
        <sz val="10"/>
        <rFont val="Times New Roman"/>
        <family val="1"/>
      </rPr>
      <t>Submódulo 4.1 - Substituto nas Ausências Legais (Redação dada pela IN nº 07/2018)</t>
    </r>
  </si>
  <si>
    <r>
      <rPr>
        <b/>
        <sz val="10"/>
        <rFont val="Times New Roman"/>
        <family val="1"/>
      </rPr>
      <t>4.1</t>
    </r>
  </si>
  <si>
    <r>
      <rPr>
        <b/>
        <sz val="10"/>
        <rFont val="Times New Roman"/>
        <family val="1"/>
      </rPr>
      <t>Substituto nas Ausências Legais</t>
    </r>
  </si>
  <si>
    <r>
      <rPr>
        <sz val="10"/>
        <rFont val="Times New Roman"/>
        <family val="1"/>
      </rPr>
      <t>Substituto na Cobertura de Férias</t>
    </r>
  </si>
  <si>
    <r>
      <rPr>
        <sz val="10"/>
        <rFont val="Times New Roman"/>
        <family val="1"/>
      </rPr>
      <t>Substituto na Cobertura de Ausências Legais</t>
    </r>
  </si>
  <si>
    <r>
      <rPr>
        <sz val="10"/>
        <rFont val="Times New Roman"/>
        <family val="1"/>
      </rPr>
      <t>Substituto na Cobertura de Licença Paternidade</t>
    </r>
  </si>
  <si>
    <r>
      <rPr>
        <sz val="10"/>
        <rFont val="Times New Roman"/>
        <family val="1"/>
      </rPr>
      <t>Substituto na Cobertura de Ausência por Acidente e Trabalho</t>
    </r>
  </si>
  <si>
    <r>
      <rPr>
        <sz val="10"/>
        <rFont val="Times New Roman"/>
        <family val="1"/>
      </rPr>
      <t>Substituto na Cobertura de Afastamento Maternidade</t>
    </r>
  </si>
  <si>
    <r>
      <rPr>
        <sz val="10"/>
        <rFont val="Times New Roman"/>
        <family val="1"/>
      </rPr>
      <t>Substituto na Cobertura de Outras Ausências (especificar)</t>
    </r>
  </si>
  <si>
    <r>
      <rPr>
        <b/>
        <sz val="10"/>
        <rFont val="Times New Roman"/>
        <family val="1"/>
      </rPr>
      <t>Submódulo 4.2 - Substituto na Intrajornada (Redação dada pela IN nº 07/2018)</t>
    </r>
  </si>
  <si>
    <r>
      <rPr>
        <b/>
        <sz val="10"/>
        <rFont val="Times New Roman"/>
        <family val="1"/>
      </rPr>
      <t>4.2</t>
    </r>
  </si>
  <si>
    <r>
      <rPr>
        <b/>
        <sz val="10"/>
        <rFont val="Times New Roman"/>
        <family val="1"/>
      </rPr>
      <t>Substituto na Intrajornada</t>
    </r>
  </si>
  <si>
    <r>
      <rPr>
        <sz val="10"/>
        <rFont val="Times New Roman"/>
        <family val="1"/>
      </rPr>
      <t>Substituto na Cobertura de Intervalo para Repouso ou Alimentação</t>
    </r>
  </si>
  <si>
    <r>
      <rPr>
        <b/>
        <sz val="10"/>
        <rFont val="Times New Roman"/>
        <family val="1"/>
      </rPr>
      <t>Quadro-Resumo do Módulo 4 - Custo de Reposição do Profissional Ausente (Redação dada pela IN nº 07/2018)</t>
    </r>
  </si>
  <si>
    <r>
      <rPr>
        <b/>
        <sz val="10"/>
        <rFont val="Times New Roman"/>
        <family val="1"/>
      </rPr>
      <t>Custo de Reposição do Profissional Ausente</t>
    </r>
  </si>
  <si>
    <r>
      <rPr>
        <sz val="10"/>
        <rFont val="Times New Roman"/>
        <family val="1"/>
      </rPr>
      <t>4.1</t>
    </r>
  </si>
  <si>
    <r>
      <rPr>
        <sz val="10"/>
        <rFont val="Times New Roman"/>
        <family val="1"/>
      </rPr>
      <t>Substituto nas Ausências Legais</t>
    </r>
  </si>
  <si>
    <r>
      <rPr>
        <sz val="10"/>
        <rFont val="Times New Roman"/>
        <family val="1"/>
      </rPr>
      <t>4.2</t>
    </r>
  </si>
  <si>
    <r>
      <rPr>
        <sz val="10"/>
        <rFont val="Times New Roman"/>
        <family val="1"/>
      </rPr>
      <t>Substituto na Intrajornada</t>
    </r>
  </si>
  <si>
    <r>
      <rPr>
        <b/>
        <sz val="10"/>
        <rFont val="Times New Roman"/>
        <family val="1"/>
      </rPr>
      <t>Módulo 5 - Insumos Diversos</t>
    </r>
  </si>
  <si>
    <r>
      <rPr>
        <b/>
        <sz val="10"/>
        <rFont val="Times New Roman"/>
        <family val="1"/>
      </rPr>
      <t>Insumos Diversos</t>
    </r>
  </si>
  <si>
    <r>
      <rPr>
        <sz val="10"/>
        <rFont val="Times New Roman"/>
        <family val="1"/>
      </rPr>
      <t>Uniformes</t>
    </r>
  </si>
  <si>
    <r>
      <rPr>
        <sz val="10"/>
        <rFont val="Times New Roman"/>
        <family val="1"/>
      </rPr>
      <t>Materiais</t>
    </r>
  </si>
  <si>
    <r>
      <rPr>
        <sz val="10"/>
        <rFont val="Times New Roman"/>
        <family val="1"/>
      </rPr>
      <t>Equipamentos</t>
    </r>
  </si>
  <si>
    <r>
      <rPr>
        <b/>
        <sz val="10"/>
        <rFont val="Times New Roman"/>
        <family val="1"/>
      </rPr>
      <t>Módulo 6 - Custos Indiretos, Tributos e Lucro</t>
    </r>
  </si>
  <si>
    <r>
      <rPr>
        <b/>
        <sz val="10"/>
        <rFont val="Times New Roman"/>
        <family val="1"/>
      </rPr>
      <t>Custos Indiretos, Tributos e Lucro</t>
    </r>
  </si>
  <si>
    <r>
      <rPr>
        <sz val="10"/>
        <rFont val="Times New Roman"/>
        <family val="1"/>
      </rPr>
      <t>Custos Indiretos</t>
    </r>
  </si>
  <si>
    <r>
      <rPr>
        <sz val="10"/>
        <rFont val="Times New Roman"/>
        <family val="1"/>
      </rPr>
      <t>Lucro</t>
    </r>
  </si>
  <si>
    <r>
      <rPr>
        <sz val="10"/>
        <rFont val="Times New Roman"/>
        <family val="1"/>
      </rPr>
      <t>Tributos</t>
    </r>
  </si>
  <si>
    <r>
      <rPr>
        <sz val="10"/>
        <rFont val="Times New Roman"/>
        <family val="1"/>
      </rPr>
      <t>C.1 - Tributos Federais (PIS/COFINS)</t>
    </r>
  </si>
  <si>
    <r>
      <rPr>
        <sz val="10"/>
        <rFont val="Times New Roman"/>
        <family val="1"/>
      </rPr>
      <t>C.2 - Tributos Estaduais (especificar)</t>
    </r>
  </si>
  <si>
    <r>
      <rPr>
        <sz val="10"/>
        <rFont val="Times New Roman"/>
        <family val="1"/>
      </rPr>
      <t>C.3 - Tributos Municipais (ISSQN)</t>
    </r>
  </si>
  <si>
    <r>
      <rPr>
        <b/>
        <sz val="10"/>
        <rFont val="Times New Roman"/>
        <family val="1"/>
      </rPr>
      <t>2. QUADRO-RESUMO DO CUSTO POR EMPREGADO</t>
    </r>
  </si>
  <si>
    <r>
      <rPr>
        <b/>
        <sz val="10"/>
        <rFont val="Times New Roman"/>
        <family val="1"/>
      </rPr>
      <t>Mão de obra vinculada à execução contratual (valor por empregado)</t>
    </r>
  </si>
  <si>
    <r>
      <rPr>
        <b/>
        <sz val="10"/>
        <rFont val="Times New Roman"/>
        <family val="1"/>
      </rPr>
      <t>A</t>
    </r>
  </si>
  <si>
    <r>
      <rPr>
        <sz val="10"/>
        <rFont val="Times New Roman"/>
        <family val="1"/>
      </rPr>
      <t>Módulo 1 - Composição da Remuneração</t>
    </r>
  </si>
  <si>
    <r>
      <rPr>
        <b/>
        <sz val="10"/>
        <rFont val="Times New Roman"/>
        <family val="1"/>
      </rPr>
      <t>B</t>
    </r>
  </si>
  <si>
    <r>
      <rPr>
        <sz val="10"/>
        <rFont val="Times New Roman"/>
        <family val="1"/>
      </rPr>
      <t>Módulo 2 - Encargos e Benefícios Anuais, Mensais e Diários</t>
    </r>
  </si>
  <si>
    <r>
      <rPr>
        <b/>
        <sz val="10"/>
        <rFont val="Times New Roman"/>
        <family val="1"/>
      </rPr>
      <t>C</t>
    </r>
  </si>
  <si>
    <r>
      <rPr>
        <sz val="10"/>
        <rFont val="Times New Roman"/>
        <family val="1"/>
      </rPr>
      <t>Módulo 3 - Provisão para Rescisão</t>
    </r>
  </si>
  <si>
    <r>
      <rPr>
        <b/>
        <sz val="10"/>
        <rFont val="Times New Roman"/>
        <family val="1"/>
      </rPr>
      <t>D</t>
    </r>
  </si>
  <si>
    <r>
      <rPr>
        <sz val="10"/>
        <rFont val="Times New Roman"/>
        <family val="1"/>
      </rPr>
      <t>Módulo 4 - Custo de Reposição do Profissional Ausente</t>
    </r>
  </si>
  <si>
    <r>
      <rPr>
        <b/>
        <sz val="10"/>
        <rFont val="Times New Roman"/>
        <family val="1"/>
      </rPr>
      <t>E</t>
    </r>
  </si>
  <si>
    <r>
      <rPr>
        <sz val="10"/>
        <rFont val="Times New Roman"/>
        <family val="1"/>
      </rPr>
      <t>Módulo 5 - Insumos Diversos</t>
    </r>
  </si>
  <si>
    <r>
      <rPr>
        <b/>
        <sz val="10"/>
        <rFont val="Times New Roman"/>
        <family val="1"/>
      </rPr>
      <t>Subtotal (A+B+C+D+E)</t>
    </r>
  </si>
  <si>
    <r>
      <rPr>
        <b/>
        <sz val="10"/>
        <rFont val="Times New Roman"/>
        <family val="1"/>
      </rPr>
      <t>F</t>
    </r>
  </si>
  <si>
    <r>
      <rPr>
        <sz val="10"/>
        <rFont val="Times New Roman"/>
        <family val="1"/>
      </rPr>
      <t>Módulo 6 - Custos Indiretos, Tributos e Lucro</t>
    </r>
  </si>
  <si>
    <r>
      <rPr>
        <b/>
        <sz val="10"/>
        <rFont val="Times New Roman"/>
        <family val="1"/>
      </rPr>
      <t>Valor total por empregado</t>
    </r>
  </si>
  <si>
    <r>
      <rPr>
        <sz val="12"/>
        <rFont val="Times New Roman"/>
        <family val="1"/>
      </rPr>
      <t xml:space="preserve">
</t>
    </r>
    <r>
      <rPr>
        <b/>
        <sz val="12"/>
        <rFont val="Times New Roman"/>
        <family val="1"/>
      </rPr>
      <t>1) LOCAL: GRANDE ILHA
A) Categoria Profissional: Auxiliar de Serviços Gerais (44 horas)</t>
    </r>
  </si>
  <si>
    <r>
      <t xml:space="preserve">
</t>
    </r>
    <r>
      <rPr>
        <b/>
        <sz val="12"/>
        <rFont val="Times New Roman"/>
        <family val="1"/>
      </rPr>
      <t>1) LOCAL: GRANDE ILHA
B) Categoria Profissional: Auxiliar de Apoio Administrativo (44 horas)</t>
    </r>
  </si>
  <si>
    <r>
      <t xml:space="preserve">
</t>
    </r>
    <r>
      <rPr>
        <b/>
        <sz val="12"/>
        <rFont val="Times New Roman"/>
        <family val="1"/>
      </rPr>
      <t>1) LOCAL: GRANDE ILHA
C) Categoria Profissional: Garçom (44 horas)</t>
    </r>
  </si>
  <si>
    <r>
      <t xml:space="preserve">
</t>
    </r>
    <r>
      <rPr>
        <b/>
        <sz val="12"/>
        <rFont val="Times New Roman"/>
        <family val="1"/>
      </rPr>
      <t>1) LOCAL: GRANDE ILHA
D) Categoria Profissional: Copeira (44 horas)</t>
    </r>
  </si>
  <si>
    <r>
      <t xml:space="preserve">
</t>
    </r>
    <r>
      <rPr>
        <b/>
        <sz val="12"/>
        <rFont val="Times New Roman"/>
        <family val="1"/>
      </rPr>
      <t>1) LOCAL: GRANDE ILHA
E) Categoria Profissional: Auxiliar de Saúde Bucal (44 horas)</t>
    </r>
  </si>
  <si>
    <r>
      <t xml:space="preserve">
</t>
    </r>
    <r>
      <rPr>
        <b/>
        <sz val="12"/>
        <rFont val="Times New Roman"/>
        <family val="1"/>
      </rPr>
      <t>1) LOCAL: GRANDE ILHA
F) Categoria Profissional: Encarregado (44 horas)</t>
    </r>
  </si>
  <si>
    <t>2) LOCAL: TIMON
A) Categoria Profissional: Auxiliar de Serviços Gerais (44 horas)</t>
  </si>
  <si>
    <t>2) LOCAL: TIMON
B) Categoria Profissional: Auxiliar de Apoio Administrativo (44 horas)</t>
  </si>
  <si>
    <t>2) LOCAL: TIMON
C) Categoria Profissional: Recepcionista (44 horas)</t>
  </si>
  <si>
    <t>3) LOCAL: PROMOTORIAS DO INTERIOR
A) Categoria Profissional: Auxiliar de Serviços Gerais (44 horas)</t>
  </si>
  <si>
    <t>3) LOCAL: PROMOTORIAS DO INTERIOR
B) Categoria Profissional: Auxiliar de Apoio Administrativo (44 horas)</t>
  </si>
  <si>
    <t>3) LOCAL: PROMOTORIAS DO INTERIOR
C) Categoria Profissional: Recepcionista (44 horas)</t>
  </si>
  <si>
    <r>
      <rPr>
        <b/>
        <sz val="10"/>
        <rFont val="Times New Roman"/>
        <family val="1"/>
      </rPr>
      <t>Local</t>
    </r>
  </si>
  <si>
    <r>
      <rPr>
        <b/>
        <sz val="10"/>
        <rFont val="Times New Roman"/>
        <family val="1"/>
      </rPr>
      <t>Item</t>
    </r>
  </si>
  <si>
    <r>
      <rPr>
        <b/>
        <sz val="10"/>
        <rFont val="Times New Roman"/>
        <family val="1"/>
      </rPr>
      <t>Categoria</t>
    </r>
  </si>
  <si>
    <r>
      <rPr>
        <b/>
        <sz val="10"/>
        <rFont val="Times New Roman"/>
        <family val="1"/>
      </rPr>
      <t>Qtde</t>
    </r>
  </si>
  <si>
    <r>
      <rPr>
        <b/>
        <sz val="10"/>
        <rFont val="Times New Roman"/>
        <family val="1"/>
      </rPr>
      <t>Valor Unitário (R$)</t>
    </r>
  </si>
  <si>
    <r>
      <rPr>
        <b/>
        <sz val="10"/>
        <rFont val="Times New Roman"/>
        <family val="1"/>
      </rPr>
      <t>Valor Mensal (R$)</t>
    </r>
  </si>
  <si>
    <r>
      <rPr>
        <b/>
        <sz val="10"/>
        <rFont val="Times New Roman"/>
        <family val="1"/>
      </rPr>
      <t>Valor Anual (R$)</t>
    </r>
  </si>
  <si>
    <r>
      <rPr>
        <b/>
        <sz val="10"/>
        <rFont val="Times New Roman"/>
        <family val="1"/>
      </rPr>
      <t>Grande Ilha</t>
    </r>
  </si>
  <si>
    <r>
      <rPr>
        <sz val="10"/>
        <rFont val="Times New Roman"/>
        <family val="1"/>
      </rPr>
      <t>Aux. Ser. Gerais</t>
    </r>
  </si>
  <si>
    <r>
      <rPr>
        <sz val="10"/>
        <rFont val="Times New Roman"/>
        <family val="1"/>
      </rPr>
      <t>Aux. Apoio Administrativo</t>
    </r>
  </si>
  <si>
    <r>
      <rPr>
        <sz val="10"/>
        <rFont val="Times New Roman"/>
        <family val="1"/>
      </rPr>
      <t>Garçom</t>
    </r>
  </si>
  <si>
    <r>
      <rPr>
        <sz val="10"/>
        <rFont val="Times New Roman"/>
        <family val="1"/>
      </rPr>
      <t>Copeira</t>
    </r>
  </si>
  <si>
    <r>
      <rPr>
        <sz val="10"/>
        <rFont val="Times New Roman"/>
        <family val="1"/>
      </rPr>
      <t>Aux. em Saúde Bucal</t>
    </r>
  </si>
  <si>
    <r>
      <rPr>
        <sz val="10"/>
        <rFont val="Times New Roman"/>
        <family val="1"/>
      </rPr>
      <t>Encarregado</t>
    </r>
  </si>
  <si>
    <r>
      <rPr>
        <b/>
        <sz val="10"/>
        <rFont val="Times New Roman"/>
        <family val="1"/>
      </rPr>
      <t>Timon</t>
    </r>
  </si>
  <si>
    <r>
      <rPr>
        <sz val="10"/>
        <rFont val="Times New Roman"/>
        <family val="1"/>
      </rPr>
      <t>Recepcionista</t>
    </r>
  </si>
  <si>
    <r>
      <rPr>
        <b/>
        <sz val="10"/>
        <rFont val="Times New Roman"/>
        <family val="1"/>
      </rPr>
      <t>Interior</t>
    </r>
  </si>
  <si>
    <t>VALOR GLOBAL PARA 12 MESES:</t>
  </si>
  <si>
    <t>IDENTIFICAÇÃO</t>
  </si>
  <si>
    <t>01 - Razão Social:</t>
  </si>
  <si>
    <t>CASTELUCCI EMPREENDIMENTOS E SERVIÇOS EM GERAL LTDA</t>
  </si>
  <si>
    <t>02 - CNPJ Nº:</t>
  </si>
  <si>
    <t>23.361.040/0001-64</t>
  </si>
  <si>
    <t>03 - Inscrição Municipal:</t>
  </si>
  <si>
    <t>04 - Endereço Completo:</t>
  </si>
  <si>
    <t>Av. Daniel de La Touche, Edif.: Mocelin Tower, Bairro: Vila Vicente Fialho, Sala 408; G: 02/PV.Pilotis;, 20, Cep: 65074-115, São Luis-MA.</t>
  </si>
  <si>
    <t>05 - Tel/Fax/E-mail:</t>
  </si>
  <si>
    <t>CCT:</t>
  </si>
  <si>
    <r>
      <t>Validade da proposta: 90</t>
    </r>
    <r>
      <rPr>
        <b/>
        <sz val="10"/>
        <color rgb="FF000000"/>
        <rFont val="Cambria"/>
        <family val="1"/>
      </rPr>
      <t xml:space="preserve"> (noventa)</t>
    </r>
    <r>
      <rPr>
        <sz val="10"/>
        <color rgb="FF000000"/>
        <rFont val="Cambria"/>
        <family val="1"/>
      </rPr>
      <t xml:space="preserve"> dias corridos, a partir da data da abertura desta licitação.</t>
    </r>
  </si>
  <si>
    <t>Dados do representante legal que assinará o contrato decorrente desta licitação:</t>
  </si>
  <si>
    <t>NOME</t>
  </si>
  <si>
    <t>LEONARDO CERQUEIRA CARVALHO</t>
  </si>
  <si>
    <t xml:space="preserve">FONE: </t>
  </si>
  <si>
    <t>Fone (98) 32105772</t>
  </si>
  <si>
    <t>CNH:</t>
  </si>
  <si>
    <t>03725363582 DETRAN MA</t>
  </si>
  <si>
    <t>CPF:</t>
  </si>
  <si>
    <t>022.487.115-30</t>
  </si>
  <si>
    <t>NACIONALIDADE</t>
  </si>
  <si>
    <t>BRASILEIRA</t>
  </si>
  <si>
    <t>ENDEREÇO COMPLETO:</t>
  </si>
  <si>
    <t>Avenida Neiva Moreira, nº 300, Cond. Grand Park – Árvores, Torre Araucária, Apt 1001, Bairro: Calhau, São Luís – MA, CEP: 65.071- 383.</t>
  </si>
  <si>
    <t>ESTADO CIVIL</t>
  </si>
  <si>
    <t>SOLTEIRO</t>
  </si>
  <si>
    <t>FUNÇÃO/CARGO</t>
  </si>
  <si>
    <t>SÓCIO - ADMINISTRADOR</t>
  </si>
  <si>
    <t>Dados Bancários:</t>
  </si>
  <si>
    <r>
      <t xml:space="preserve">Banco Nº: </t>
    </r>
    <r>
      <rPr>
        <sz val="10"/>
        <color rgb="FF000000"/>
        <rFont val="Cambria"/>
        <family val="1"/>
      </rPr>
      <t/>
    </r>
  </si>
  <si>
    <t>BANCO DO BRASIL</t>
  </si>
  <si>
    <r>
      <t>AGÊNCIA:</t>
    </r>
    <r>
      <rPr>
        <sz val="10"/>
        <color rgb="FF000000"/>
        <rFont val="Cambria"/>
        <family val="1"/>
      </rPr>
      <t xml:space="preserve">                         </t>
    </r>
    <r>
      <rPr>
        <b/>
        <sz val="10"/>
        <color rgb="FF000000"/>
        <rFont val="Cambria"/>
        <family val="1"/>
      </rPr>
      <t xml:space="preserve">                                                  </t>
    </r>
  </si>
  <si>
    <t>3649-8</t>
  </si>
  <si>
    <t xml:space="preserve">NOME DA AGENCIA: </t>
  </si>
  <si>
    <t>COHAMA</t>
  </si>
  <si>
    <r>
      <t>CONTA CORRENTE  nº</t>
    </r>
    <r>
      <rPr>
        <sz val="9"/>
        <color rgb="FF000000"/>
        <rFont val="Cambria"/>
        <family val="1"/>
      </rPr>
      <t xml:space="preserve">                            </t>
    </r>
    <r>
      <rPr>
        <b/>
        <sz val="9"/>
        <color rgb="FF000000"/>
        <rFont val="Cambria"/>
        <family val="1"/>
      </rPr>
      <t xml:space="preserve">              </t>
    </r>
  </si>
  <si>
    <t>52997-4</t>
  </si>
  <si>
    <t xml:space="preserve">PRAÇA DE PAGAMENTO: </t>
  </si>
  <si>
    <t>SÃO LUÍS - MA</t>
  </si>
  <si>
    <t>Prazo de execução dos serviços: 12 meses, conforme previsto no Termo de Referência.</t>
  </si>
  <si>
    <t>Local de Execução dos Serviços: Conforme previsto no Termo de Referência.</t>
  </si>
  <si>
    <t>Declaramos que temos pleno conhecimento das condições necessárias para a prestação do serviço.</t>
  </si>
  <si>
    <t>Declaramos que nossa opção tributáriua é o LUCRO PRESUMIDO.</t>
  </si>
  <si>
    <t>Os serviços serão realizados de acordo com as exigências determinadas no Termo de Referência do referido edital.</t>
  </si>
  <si>
    <t>Declaramos que executaremos os serviços de forma responsável e assumimos a inteira responsabilidade por quaisquer erros ou omissões que venham a ser verificados na sua execução e declaramos a inda que, temos pleno conhecimento das condições em que se desenvolverão e concordando com a totalidade das instruções e critérios de qualificação definidas no Edital.</t>
  </si>
  <si>
    <t>PREGÃO Nº. 38/2023 – ELETRÔNICO
PROCURADORIA-GERAL DE JUSTIÇA DO MARANHÃO
Processo Administrativo nº 6553/2023</t>
  </si>
  <si>
    <t>OBJETO: O objeto da presente licitação é a contratação de empresa especializada na prestação de serviços continuados de asseio, limpeza, conservação e higienização, copeiragem, recepcionista, encarregado, auxiliar de apoio administrativo, garçom e auxiliar em saúde bucal, compreendendo mão de obra,
materiais, utensílios e equipamentos.</t>
  </si>
  <si>
    <t>Fone (98) 98516-8887  e-mail: licitacao@castelucciservicos.com.br</t>
  </si>
  <si>
    <t>São Luis- MA, 14 de setembro de 2023</t>
  </si>
  <si>
    <t>VALOR UNITÁRIO ANUAL (Lances)</t>
  </si>
  <si>
    <t>(Onze milhões novecentos e noventa e três mil seiscentos e quarenta e nove reais e trinta e dois centavos)</t>
  </si>
  <si>
    <t>MR010598/2023     MA000060/2023    MA000087/2023    MA000081/2023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</si>
</sst>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&quot;R$&quot;\ #,##0.00"/>
  </numFmts>
  <fonts count="25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b/>
      <sz val="10"/>
      <name val="Times New Roman"/>
    </font>
    <font>
      <b/>
      <sz val="10"/>
      <color rgb="FF000000"/>
      <name val="Times New Roman"/>
      <family val="2"/>
    </font>
    <font>
      <sz val="10"/>
      <name val="Times New Roman"/>
    </font>
    <font>
      <sz val="10"/>
      <color rgb="FF000000"/>
      <name val="Times New Roman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u/>
      <sz val="10"/>
      <color theme="10"/>
      <name val="Times New Roman"/>
      <charset val="204"/>
    </font>
    <font>
      <sz val="10"/>
      <color rgb="FF000000"/>
      <name val="Times New Roman"/>
      <charset val="204"/>
    </font>
    <font>
      <sz val="10"/>
      <color theme="0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8"/>
      <color rgb="FF000000"/>
      <name val="Cambria"/>
      <family val="1"/>
    </font>
    <font>
      <b/>
      <sz val="8"/>
      <color rgb="FF000000"/>
      <name val="Cambria"/>
      <family val="1"/>
    </font>
    <font>
      <sz val="9"/>
      <color rgb="FF000000"/>
      <name val="Cambria"/>
      <family val="1"/>
    </font>
    <font>
      <sz val="10"/>
      <color rgb="FF000000"/>
      <name val="Cambria"/>
      <family val="1"/>
    </font>
    <font>
      <b/>
      <sz val="10"/>
      <color rgb="FF000000"/>
      <name val="Cambria"/>
      <family val="1"/>
    </font>
    <font>
      <b/>
      <sz val="9"/>
      <color rgb="FF000000"/>
      <name val="Cambria"/>
      <family val="1"/>
    </font>
    <font>
      <b/>
      <sz val="11"/>
      <color rgb="FF000000"/>
      <name val="Cambria"/>
      <family val="1"/>
    </font>
    <font>
      <b/>
      <u/>
      <sz val="11"/>
      <color theme="10"/>
      <name val="Cambria"/>
      <family val="1"/>
    </font>
    <font>
      <sz val="11"/>
      <color rgb="FF000000"/>
      <name val="Cambria"/>
      <family val="1"/>
    </font>
    <font>
      <sz val="10"/>
      <color rgb="FF000000"/>
      <name val="Cambria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rgb="FFC5D9F0"/>
      </patternFill>
    </fill>
    <fill>
      <patternFill patternType="solid">
        <fgColor rgb="FFDAEDF3"/>
      </patternFill>
    </fill>
    <fill>
      <patternFill patternType="solid">
        <fgColor theme="0"/>
        <bgColor indexed="64"/>
      </patternFill>
    </fill>
    <fill>
      <patternFill patternType="solid">
        <fgColor rgb="FFBCD5ED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0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1" fontId="3" fillId="0" borderId="1" xfId="0" applyNumberFormat="1" applyFont="1" applyBorder="1" applyAlignment="1">
      <alignment horizontal="right" vertical="top" indent="1" shrinkToFi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 indent="1"/>
    </xf>
    <xf numFmtId="0" fontId="4" fillId="0" borderId="1" xfId="0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top" shrinkToFit="1"/>
    </xf>
    <xf numFmtId="4" fontId="5" fillId="0" borderId="1" xfId="0" applyNumberFormat="1" applyFont="1" applyBorder="1" applyAlignment="1">
      <alignment horizontal="right" vertical="top" shrinkToFit="1"/>
    </xf>
    <xf numFmtId="2" fontId="5" fillId="0" borderId="1" xfId="0" applyNumberFormat="1" applyFont="1" applyBorder="1" applyAlignment="1">
      <alignment horizontal="right" vertical="top" shrinkToFit="1"/>
    </xf>
    <xf numFmtId="4" fontId="3" fillId="0" borderId="1" xfId="0" applyNumberFormat="1" applyFont="1" applyBorder="1" applyAlignment="1">
      <alignment horizontal="right" vertical="top" shrinkToFit="1"/>
    </xf>
    <xf numFmtId="2" fontId="5" fillId="0" borderId="1" xfId="0" applyNumberFormat="1" applyFont="1" applyBorder="1" applyAlignment="1">
      <alignment horizontal="center" vertical="top" shrinkToFit="1"/>
    </xf>
    <xf numFmtId="2" fontId="3" fillId="0" borderId="1" xfId="0" applyNumberFormat="1" applyFont="1" applyBorder="1" applyAlignment="1">
      <alignment horizontal="right" vertical="top" shrinkToFit="1"/>
    </xf>
    <xf numFmtId="2" fontId="3" fillId="0" borderId="1" xfId="0" applyNumberFormat="1" applyFont="1" applyBorder="1" applyAlignment="1">
      <alignment horizontal="center" vertical="top" shrinkToFit="1"/>
    </xf>
    <xf numFmtId="0" fontId="4" fillId="0" borderId="1" xfId="0" applyFont="1" applyBorder="1" applyAlignment="1">
      <alignment horizontal="right" vertical="top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1" fontId="3" fillId="0" borderId="1" xfId="0" applyNumberFormat="1" applyFont="1" applyBorder="1" applyAlignment="1">
      <alignment horizontal="center" vertical="top" shrinkToFit="1"/>
    </xf>
    <xf numFmtId="0" fontId="4" fillId="0" borderId="1" xfId="0" applyFont="1" applyBorder="1" applyAlignment="1">
      <alignment horizontal="center" vertical="top" wrapText="1"/>
    </xf>
    <xf numFmtId="2" fontId="0" fillId="0" borderId="0" xfId="0" applyNumberFormat="1" applyAlignment="1">
      <alignment horizontal="left" vertical="top"/>
    </xf>
    <xf numFmtId="44" fontId="0" fillId="0" borderId="0" xfId="2" applyFont="1" applyAlignment="1">
      <alignment horizontal="left" vertical="top"/>
    </xf>
    <xf numFmtId="2" fontId="12" fillId="4" borderId="0" xfId="0" applyNumberFormat="1" applyFont="1" applyFill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8" fillId="5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shrinkToFit="1"/>
    </xf>
    <xf numFmtId="1" fontId="5" fillId="0" borderId="1" xfId="0" applyNumberFormat="1" applyFont="1" applyBorder="1" applyAlignment="1">
      <alignment horizontal="center" vertical="center" shrinkToFit="1"/>
    </xf>
    <xf numFmtId="1" fontId="3" fillId="0" borderId="1" xfId="0" applyNumberFormat="1" applyFont="1" applyBorder="1" applyAlignment="1">
      <alignment horizontal="center" vertical="center" shrinkToFit="1"/>
    </xf>
    <xf numFmtId="1" fontId="3" fillId="5" borderId="1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shrinkToFit="1"/>
    </xf>
    <xf numFmtId="4" fontId="3" fillId="5" borderId="1" xfId="0" applyNumberFormat="1" applyFont="1" applyFill="1" applyBorder="1" applyAlignment="1">
      <alignment horizontal="center" vertical="center" shrinkToFit="1"/>
    </xf>
    <xf numFmtId="0" fontId="0" fillId="0" borderId="0" xfId="0"/>
    <xf numFmtId="0" fontId="14" fillId="0" borderId="0" xfId="0" applyFont="1" applyAlignment="1">
      <alignment horizontal="justify" vertical="center"/>
    </xf>
    <xf numFmtId="44" fontId="17" fillId="0" borderId="0" xfId="2" applyFont="1" applyAlignment="1">
      <alignment vertical="center" wrapText="1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1" applyFont="1" applyAlignment="1">
      <alignment vertical="center"/>
    </xf>
    <xf numFmtId="0" fontId="2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44" fontId="0" fillId="0" borderId="0" xfId="2" applyFont="1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4" fontId="3" fillId="5" borderId="2" xfId="0" applyNumberFormat="1" applyFont="1" applyFill="1" applyBorder="1" applyAlignment="1">
      <alignment horizontal="center" vertical="center" shrinkToFit="1"/>
    </xf>
    <xf numFmtId="4" fontId="5" fillId="0" borderId="2" xfId="0" applyNumberFormat="1" applyFont="1" applyBorder="1" applyAlignment="1">
      <alignment horizontal="center" vertical="center" shrinkToFit="1"/>
    </xf>
    <xf numFmtId="0" fontId="17" fillId="6" borderId="0" xfId="0" applyFont="1" applyFill="1" applyAlignment="1">
      <alignment vertical="center"/>
    </xf>
    <xf numFmtId="0" fontId="23" fillId="6" borderId="0" xfId="0" applyFont="1" applyFill="1" applyAlignment="1">
      <alignment vertical="center"/>
    </xf>
    <xf numFmtId="44" fontId="0" fillId="0" borderId="0" xfId="0" applyNumberFormat="1" applyAlignment="1">
      <alignment horizontal="center" vertical="center"/>
    </xf>
    <xf numFmtId="44" fontId="0" fillId="0" borderId="0" xfId="0" applyNumberFormat="1" applyAlignment="1">
      <alignment horizontal="left" vertical="top"/>
    </xf>
    <xf numFmtId="0" fontId="0" fillId="0" borderId="12" xfId="0" applyBorder="1" applyAlignment="1">
      <alignment horizontal="center" vertical="center" wrapText="1"/>
    </xf>
    <xf numFmtId="44" fontId="0" fillId="0" borderId="12" xfId="2" applyFont="1" applyBorder="1" applyAlignment="1">
      <alignment horizontal="center" vertical="center"/>
    </xf>
    <xf numFmtId="44" fontId="0" fillId="0" borderId="12" xfId="2" applyFont="1" applyFill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justify" vertical="center" wrapText="1"/>
    </xf>
    <xf numFmtId="0" fontId="18" fillId="0" borderId="0" xfId="0" applyFont="1" applyAlignment="1">
      <alignment vertical="center"/>
    </xf>
    <xf numFmtId="0" fontId="24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justify" vertical="center" wrapTex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165" fontId="1" fillId="0" borderId="11" xfId="3" applyNumberFormat="1" applyBorder="1" applyAlignment="1">
      <alignment horizontal="center"/>
    </xf>
    <xf numFmtId="165" fontId="1" fillId="0" borderId="0" xfId="3" applyNumberFormat="1" applyBorder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14" fontId="18" fillId="0" borderId="0" xfId="0" applyNumberFormat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left" vertical="top" wrapText="1" indent="13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left" vertical="top" wrapText="1" indent="5"/>
    </xf>
    <xf numFmtId="0" fontId="2" fillId="3" borderId="0" xfId="0" applyFont="1" applyFill="1" applyAlignment="1">
      <alignment horizontal="left" vertical="top" wrapText="1" indent="6"/>
    </xf>
    <xf numFmtId="0" fontId="2" fillId="3" borderId="0" xfId="0" applyFont="1" applyFill="1" applyAlignment="1">
      <alignment horizontal="left" vertical="top" wrapText="1" indent="1"/>
    </xf>
    <xf numFmtId="0" fontId="6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4" fontId="3" fillId="5" borderId="2" xfId="0" applyNumberFormat="1" applyFont="1" applyFill="1" applyBorder="1" applyAlignment="1">
      <alignment horizontal="center" vertical="center" shrinkToFit="1"/>
    </xf>
    <xf numFmtId="4" fontId="3" fillId="5" borderId="4" xfId="0" applyNumberFormat="1" applyFont="1" applyFill="1" applyBorder="1" applyAlignment="1">
      <alignment horizontal="center" vertical="center" shrinkToFi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shrinkToFit="1"/>
    </xf>
    <xf numFmtId="4" fontId="5" fillId="0" borderId="4" xfId="0" applyNumberFormat="1" applyFont="1" applyBorder="1" applyAlignment="1">
      <alignment horizontal="center" vertical="center" shrinkToFit="1"/>
    </xf>
  </cellXfs>
  <cellStyles count="4">
    <cellStyle name="Hiperlink" xfId="1" builtinId="8"/>
    <cellStyle name="Moeda" xfId="2" builtinId="4"/>
    <cellStyle name="Normal" xfId="0" builtinId="0"/>
    <cellStyle name="Vírgula 4" xfId="3" xr:uid="{5362C8C3-0635-4595-B5CF-3ED89A2E82C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</xdr:col>
      <xdr:colOff>660400</xdr:colOff>
      <xdr:row>0</xdr:row>
      <xdr:rowOff>1111249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2FCE5CC-D89A-4B46-BBBF-821EAC6BEEE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76074" b="91894"/>
        <a:stretch/>
      </xdr:blipFill>
      <xdr:spPr>
        <a:xfrm>
          <a:off x="1" y="0"/>
          <a:ext cx="1803399" cy="1111249"/>
        </a:xfrm>
        <a:prstGeom prst="rect">
          <a:avLst/>
        </a:prstGeom>
      </xdr:spPr>
    </xdr:pic>
    <xdr:clientData/>
  </xdr:twoCellAnchor>
  <xdr:twoCellAnchor editAs="oneCell">
    <xdr:from>
      <xdr:col>2</xdr:col>
      <xdr:colOff>882649</xdr:colOff>
      <xdr:row>34</xdr:row>
      <xdr:rowOff>76201</xdr:rowOff>
    </xdr:from>
    <xdr:to>
      <xdr:col>6</xdr:col>
      <xdr:colOff>112800</xdr:colOff>
      <xdr:row>41</xdr:row>
      <xdr:rowOff>177800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2496E78-2E6A-4891-B86E-548E9CAD5B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5649" y="9372601"/>
          <a:ext cx="2919501" cy="12128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1289050</xdr:colOff>
      <xdr:row>0</xdr:row>
      <xdr:rowOff>978213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DBC5689-EEA4-4032-AD80-858D1612AF4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76074" b="91894"/>
        <a:stretch/>
      </xdr:blipFill>
      <xdr:spPr>
        <a:xfrm>
          <a:off x="0" y="0"/>
          <a:ext cx="1587500" cy="97821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1289050</xdr:colOff>
      <xdr:row>0</xdr:row>
      <xdr:rowOff>978213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80CB34B-45E5-42FD-89F0-7F45DFB16CE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76074" b="91894"/>
        <a:stretch/>
      </xdr:blipFill>
      <xdr:spPr>
        <a:xfrm>
          <a:off x="0" y="0"/>
          <a:ext cx="1587500" cy="97821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0</xdr:rowOff>
    </xdr:from>
    <xdr:to>
      <xdr:col>1</xdr:col>
      <xdr:colOff>1320800</xdr:colOff>
      <xdr:row>0</xdr:row>
      <xdr:rowOff>978213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C68A4A9-30B8-4725-BB5F-365E5801124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76074" b="91894"/>
        <a:stretch/>
      </xdr:blipFill>
      <xdr:spPr>
        <a:xfrm>
          <a:off x="31750" y="0"/>
          <a:ext cx="1587500" cy="97821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1289050</xdr:colOff>
      <xdr:row>1</xdr:row>
      <xdr:rowOff>6663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291FB0E-8C07-4C8C-8D5B-ED9D90B68EB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76074" b="91894"/>
        <a:stretch/>
      </xdr:blipFill>
      <xdr:spPr>
        <a:xfrm>
          <a:off x="0" y="0"/>
          <a:ext cx="1587500" cy="978213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1289050</xdr:colOff>
      <xdr:row>1</xdr:row>
      <xdr:rowOff>19363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CEF3BA3-D974-46F4-80B3-0B714A0874A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76074" b="91894"/>
        <a:stretch/>
      </xdr:blipFill>
      <xdr:spPr>
        <a:xfrm>
          <a:off x="0" y="0"/>
          <a:ext cx="1587500" cy="978213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114300</xdr:colOff>
      <xdr:row>0</xdr:row>
      <xdr:rowOff>978213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05F3524-A405-4927-91A6-2C0A79A0CF4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76074" b="91894"/>
        <a:stretch/>
      </xdr:blipFill>
      <xdr:spPr>
        <a:xfrm>
          <a:off x="0" y="0"/>
          <a:ext cx="1587500" cy="9782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1289051</xdr:colOff>
      <xdr:row>0</xdr:row>
      <xdr:rowOff>978213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24B995D-9110-406C-92D3-5798E2F2D41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76074" b="91894"/>
        <a:stretch/>
      </xdr:blipFill>
      <xdr:spPr>
        <a:xfrm>
          <a:off x="1" y="0"/>
          <a:ext cx="1587500" cy="9782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1</xdr:col>
      <xdr:colOff>1289050</xdr:colOff>
      <xdr:row>0</xdr:row>
      <xdr:rowOff>1054413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A6500AA-5F05-43D9-820D-629ED61C96A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76074" b="91894"/>
        <a:stretch/>
      </xdr:blipFill>
      <xdr:spPr>
        <a:xfrm>
          <a:off x="0" y="76200"/>
          <a:ext cx="1587500" cy="97821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1432814</xdr:colOff>
      <xdr:row>0</xdr:row>
      <xdr:rowOff>1066800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B4DD25E-5F1B-41B7-A67D-3E7771A0AD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76074" b="91894"/>
        <a:stretch/>
      </xdr:blipFill>
      <xdr:spPr>
        <a:xfrm>
          <a:off x="0" y="0"/>
          <a:ext cx="1731264" cy="1066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1289050</xdr:colOff>
      <xdr:row>0</xdr:row>
      <xdr:rowOff>978213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5FE6CBD-532D-4221-8A6F-AEAEF808453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76074" b="91894"/>
        <a:stretch/>
      </xdr:blipFill>
      <xdr:spPr>
        <a:xfrm>
          <a:off x="0" y="0"/>
          <a:ext cx="1587500" cy="97821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1289050</xdr:colOff>
      <xdr:row>0</xdr:row>
      <xdr:rowOff>978213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4AF70DA-C4B2-4AF9-8F57-979B22BB7BB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76074" b="91894"/>
        <a:stretch/>
      </xdr:blipFill>
      <xdr:spPr>
        <a:xfrm>
          <a:off x="0" y="0"/>
          <a:ext cx="1587500" cy="97821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1289050</xdr:colOff>
      <xdr:row>0</xdr:row>
      <xdr:rowOff>978213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21A68CD-61E2-4ABB-B68F-414F746556E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76074" b="91894"/>
        <a:stretch/>
      </xdr:blipFill>
      <xdr:spPr>
        <a:xfrm>
          <a:off x="0" y="0"/>
          <a:ext cx="1587500" cy="97821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1432814</xdr:colOff>
      <xdr:row>0</xdr:row>
      <xdr:rowOff>1066800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6A0F4D0-D1BF-47CB-A43C-AE84AF02A4E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76074" b="91894"/>
        <a:stretch/>
      </xdr:blipFill>
      <xdr:spPr>
        <a:xfrm>
          <a:off x="0" y="0"/>
          <a:ext cx="1731264" cy="10668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1289050</xdr:colOff>
      <xdr:row>0</xdr:row>
      <xdr:rowOff>978213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02F39DB-280A-4B25-986D-83B765B1C16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76074" b="91894"/>
        <a:stretch/>
      </xdr:blipFill>
      <xdr:spPr>
        <a:xfrm>
          <a:off x="0" y="0"/>
          <a:ext cx="1587500" cy="9782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F1EA2-7B69-41EF-8A18-89E0AF836101}">
  <dimension ref="A1:J42"/>
  <sheetViews>
    <sheetView view="pageBreakPreview" topLeftCell="A28" zoomScale="60" zoomScaleNormal="100" workbookViewId="0">
      <selection activeCell="A2" sqref="A2:I3"/>
    </sheetView>
  </sheetViews>
  <sheetFormatPr defaultRowHeight="77.25" customHeight="1" x14ac:dyDescent="0.3"/>
  <cols>
    <col min="1" max="1" width="14.09765625" style="33" customWidth="1"/>
    <col min="2" max="2" width="3.8984375" style="33" customWidth="1"/>
    <col min="3" max="3" width="16.69921875" style="33" customWidth="1"/>
    <col min="4" max="4" width="11.19921875" style="33" customWidth="1"/>
    <col min="5" max="5" width="14" style="33" customWidth="1"/>
    <col min="6" max="6" width="16.19921875" style="33" customWidth="1"/>
    <col min="7" max="7" width="7.5" style="33" customWidth="1"/>
    <col min="8" max="8" width="11.796875" style="33" customWidth="1"/>
    <col min="9" max="9" width="13" style="33" customWidth="1"/>
    <col min="10" max="10" width="5.796875" style="33" customWidth="1"/>
    <col min="11" max="11" width="14.8984375" style="33" customWidth="1"/>
    <col min="12" max="12" width="8.19921875" style="33" customWidth="1"/>
    <col min="13" max="13" width="13.5" style="33" customWidth="1"/>
    <col min="14" max="14" width="10.19921875" style="33" customWidth="1"/>
    <col min="15" max="15" width="14.296875" style="33" customWidth="1"/>
    <col min="16" max="16" width="9.69921875" style="33" bestFit="1" customWidth="1"/>
    <col min="17" max="17" width="11.8984375" style="33" customWidth="1"/>
    <col min="18" max="18" width="14" style="33" customWidth="1"/>
    <col min="19" max="19" width="12.59765625" style="33" customWidth="1"/>
    <col min="20" max="16384" width="8.796875" style="33"/>
  </cols>
  <sheetData>
    <row r="1" spans="1:10" ht="88.5" customHeight="1" x14ac:dyDescent="0.35">
      <c r="A1" s="73"/>
      <c r="B1" s="74"/>
      <c r="C1" s="74"/>
      <c r="D1" s="74"/>
      <c r="E1" s="74"/>
      <c r="F1" s="74"/>
      <c r="G1" s="74"/>
      <c r="H1" s="74"/>
      <c r="I1" s="74"/>
    </row>
    <row r="2" spans="1:10" ht="22.5" customHeight="1" x14ac:dyDescent="0.3">
      <c r="A2" s="75" t="s">
        <v>184</v>
      </c>
      <c r="B2" s="75"/>
      <c r="C2" s="75"/>
      <c r="D2" s="75"/>
      <c r="E2" s="75"/>
      <c r="F2" s="75"/>
      <c r="G2" s="75"/>
      <c r="H2" s="75"/>
      <c r="I2" s="75"/>
    </row>
    <row r="3" spans="1:10" ht="36.75" customHeight="1" x14ac:dyDescent="0.3">
      <c r="A3" s="75"/>
      <c r="B3" s="75"/>
      <c r="C3" s="75"/>
      <c r="D3" s="75"/>
      <c r="E3" s="75"/>
      <c r="F3" s="75"/>
      <c r="G3" s="75"/>
      <c r="H3" s="75"/>
      <c r="I3" s="75"/>
      <c r="J3" s="34"/>
    </row>
    <row r="4" spans="1:10" ht="49.5" customHeight="1" x14ac:dyDescent="0.3">
      <c r="A4" s="76" t="s">
        <v>185</v>
      </c>
      <c r="B4" s="76"/>
      <c r="C4" s="76"/>
      <c r="D4" s="76"/>
      <c r="E4" s="76"/>
      <c r="F4" s="76"/>
      <c r="G4" s="76"/>
      <c r="H4" s="76"/>
      <c r="I4" s="76"/>
    </row>
    <row r="5" spans="1:10" ht="36" customHeight="1" x14ac:dyDescent="0.3">
      <c r="A5" s="77" t="s">
        <v>138</v>
      </c>
      <c r="B5" s="77"/>
      <c r="C5" s="35">
        <f ca="1">RESUMO!J15</f>
        <v>11993649.31703436</v>
      </c>
      <c r="D5" s="78" t="s">
        <v>189</v>
      </c>
      <c r="E5" s="78"/>
      <c r="F5" s="78"/>
      <c r="G5" s="78"/>
      <c r="H5" s="78"/>
      <c r="I5" s="78"/>
    </row>
    <row r="6" spans="1:10" ht="13" x14ac:dyDescent="0.3">
      <c r="A6" s="70" t="s">
        <v>139</v>
      </c>
      <c r="B6" s="70"/>
      <c r="C6" s="70"/>
      <c r="D6" s="70"/>
      <c r="E6" s="70"/>
      <c r="F6" s="70"/>
      <c r="G6" s="70"/>
      <c r="H6" s="70"/>
      <c r="I6" s="70"/>
    </row>
    <row r="7" spans="1:10" ht="13" x14ac:dyDescent="0.3">
      <c r="A7" s="68" t="s">
        <v>140</v>
      </c>
      <c r="B7" s="68"/>
      <c r="C7" s="71" t="s">
        <v>141</v>
      </c>
      <c r="D7" s="71"/>
      <c r="E7" s="71"/>
      <c r="F7" s="71"/>
      <c r="G7" s="71"/>
      <c r="H7" s="71"/>
      <c r="I7" s="71"/>
    </row>
    <row r="8" spans="1:10" ht="13" x14ac:dyDescent="0.3">
      <c r="A8" s="68" t="s">
        <v>142</v>
      </c>
      <c r="B8" s="68"/>
      <c r="C8" s="72" t="s">
        <v>143</v>
      </c>
      <c r="D8" s="72"/>
      <c r="E8" s="72"/>
      <c r="F8" s="72"/>
      <c r="G8" s="72"/>
      <c r="H8" s="72"/>
      <c r="I8" s="72"/>
    </row>
    <row r="9" spans="1:10" ht="22.5" customHeight="1" x14ac:dyDescent="0.3">
      <c r="A9" s="66" t="s">
        <v>144</v>
      </c>
      <c r="B9" s="66"/>
      <c r="C9" s="72">
        <v>98216890</v>
      </c>
      <c r="D9" s="72"/>
      <c r="E9" s="72"/>
      <c r="F9" s="72"/>
      <c r="G9" s="72"/>
      <c r="H9" s="72"/>
      <c r="I9" s="72"/>
    </row>
    <row r="10" spans="1:10" ht="41.5" customHeight="1" x14ac:dyDescent="0.3">
      <c r="A10" s="66" t="s">
        <v>145</v>
      </c>
      <c r="B10" s="66"/>
      <c r="C10" s="67" t="s">
        <v>146</v>
      </c>
      <c r="D10" s="67"/>
      <c r="E10" s="67"/>
      <c r="F10" s="67"/>
      <c r="G10" s="67"/>
      <c r="H10" s="67"/>
      <c r="I10" s="67"/>
    </row>
    <row r="11" spans="1:10" ht="14" x14ac:dyDescent="0.3">
      <c r="A11" s="68" t="s">
        <v>147</v>
      </c>
      <c r="B11" s="68"/>
      <c r="C11" s="36" t="s">
        <v>186</v>
      </c>
      <c r="D11" s="36"/>
      <c r="E11" s="37"/>
      <c r="F11" s="38"/>
      <c r="G11" s="38"/>
      <c r="H11" s="37"/>
      <c r="I11" s="39"/>
    </row>
    <row r="12" spans="1:10" ht="14" x14ac:dyDescent="0.3">
      <c r="A12" s="40" t="s">
        <v>148</v>
      </c>
      <c r="B12" s="49" t="s">
        <v>190</v>
      </c>
      <c r="C12" s="50"/>
      <c r="D12" s="50"/>
      <c r="E12" s="50"/>
      <c r="F12" s="50"/>
      <c r="G12" s="50"/>
      <c r="H12" s="50"/>
      <c r="I12" s="50"/>
    </row>
    <row r="13" spans="1:10" ht="13" x14ac:dyDescent="0.3">
      <c r="A13" s="59" t="s">
        <v>149</v>
      </c>
      <c r="B13" s="59"/>
      <c r="C13" s="59"/>
      <c r="D13" s="59"/>
      <c r="E13" s="59"/>
      <c r="F13" s="59"/>
      <c r="G13" s="59"/>
      <c r="H13" s="59"/>
      <c r="I13" s="59"/>
    </row>
    <row r="14" spans="1:10" ht="13" x14ac:dyDescent="0.3">
      <c r="A14" s="69" t="s">
        <v>150</v>
      </c>
      <c r="B14" s="69"/>
      <c r="C14" s="69"/>
      <c r="D14" s="69"/>
      <c r="E14" s="69"/>
      <c r="F14" s="69"/>
      <c r="G14" s="69"/>
      <c r="H14" s="69"/>
      <c r="I14" s="69"/>
    </row>
    <row r="15" spans="1:10" ht="14" x14ac:dyDescent="0.3">
      <c r="A15" s="36" t="s">
        <v>151</v>
      </c>
      <c r="B15" s="39" t="s">
        <v>152</v>
      </c>
      <c r="C15" s="36"/>
      <c r="D15" s="36"/>
      <c r="E15" s="36"/>
      <c r="F15" s="36" t="s">
        <v>153</v>
      </c>
      <c r="G15" s="39" t="s">
        <v>154</v>
      </c>
      <c r="I15" s="39"/>
    </row>
    <row r="16" spans="1:10" ht="14" x14ac:dyDescent="0.3">
      <c r="A16" s="36" t="s">
        <v>155</v>
      </c>
      <c r="B16" s="39" t="s">
        <v>156</v>
      </c>
      <c r="C16" s="41"/>
      <c r="D16" s="41"/>
      <c r="E16" s="39"/>
      <c r="F16" s="39"/>
      <c r="G16" s="39"/>
      <c r="H16" s="39"/>
      <c r="I16" s="39"/>
    </row>
    <row r="17" spans="1:9" ht="14" x14ac:dyDescent="0.3">
      <c r="A17" s="36" t="s">
        <v>157</v>
      </c>
      <c r="B17" s="39" t="s">
        <v>158</v>
      </c>
      <c r="C17" s="41"/>
      <c r="D17" s="41"/>
      <c r="E17" s="39"/>
      <c r="F17" s="39"/>
      <c r="G17" s="39"/>
      <c r="H17" s="39"/>
      <c r="I17" s="39"/>
    </row>
    <row r="18" spans="1:9" ht="14" x14ac:dyDescent="0.3">
      <c r="A18" s="70" t="s">
        <v>159</v>
      </c>
      <c r="B18" s="70"/>
      <c r="C18" s="41" t="s">
        <v>160</v>
      </c>
      <c r="D18" s="39"/>
      <c r="E18" s="39"/>
      <c r="F18" s="39"/>
      <c r="G18" s="39"/>
      <c r="H18" s="39"/>
      <c r="I18" s="39"/>
    </row>
    <row r="19" spans="1:9" ht="35.5" customHeight="1" x14ac:dyDescent="0.3">
      <c r="A19" s="66" t="s">
        <v>161</v>
      </c>
      <c r="B19" s="66"/>
      <c r="C19" s="67" t="s">
        <v>162</v>
      </c>
      <c r="D19" s="67"/>
      <c r="E19" s="67"/>
      <c r="F19" s="67"/>
      <c r="G19" s="67"/>
      <c r="H19" s="67"/>
      <c r="I19" s="67"/>
    </row>
    <row r="20" spans="1:9" ht="14" x14ac:dyDescent="0.3">
      <c r="A20" s="70" t="s">
        <v>163</v>
      </c>
      <c r="B20" s="70"/>
      <c r="C20" s="59" t="s">
        <v>164</v>
      </c>
      <c r="D20" s="59"/>
      <c r="E20" s="39"/>
      <c r="F20" s="39"/>
      <c r="G20" s="39"/>
      <c r="H20" s="39"/>
      <c r="I20" s="39"/>
    </row>
    <row r="21" spans="1:9" ht="14" x14ac:dyDescent="0.3">
      <c r="A21" s="70" t="s">
        <v>165</v>
      </c>
      <c r="B21" s="70"/>
      <c r="C21" s="41" t="s">
        <v>166</v>
      </c>
      <c r="D21" s="39"/>
      <c r="E21" s="39"/>
      <c r="F21" s="39"/>
      <c r="G21" s="39"/>
      <c r="H21" s="39"/>
      <c r="I21" s="39"/>
    </row>
    <row r="22" spans="1:9" ht="14" x14ac:dyDescent="0.3">
      <c r="A22" s="65"/>
      <c r="B22" s="65"/>
      <c r="C22" s="65"/>
      <c r="D22" s="65"/>
      <c r="E22" s="65"/>
      <c r="F22" s="65"/>
      <c r="G22" s="65"/>
      <c r="H22" s="65"/>
      <c r="I22" s="65"/>
    </row>
    <row r="23" spans="1:9" ht="13" x14ac:dyDescent="0.3">
      <c r="A23" s="61" t="s">
        <v>167</v>
      </c>
      <c r="B23" s="61"/>
      <c r="C23" s="42"/>
      <c r="D23" s="42"/>
      <c r="E23" s="42"/>
      <c r="F23" s="42"/>
      <c r="G23" s="42"/>
      <c r="H23" s="42"/>
      <c r="I23" s="42"/>
    </row>
    <row r="24" spans="1:9" ht="14" x14ac:dyDescent="0.3">
      <c r="A24" s="62" t="s">
        <v>168</v>
      </c>
      <c r="B24" s="62"/>
      <c r="C24" s="63" t="s">
        <v>169</v>
      </c>
      <c r="D24" s="63"/>
      <c r="E24" s="36"/>
      <c r="F24" s="39"/>
      <c r="G24" s="39"/>
      <c r="H24" s="39"/>
      <c r="I24" s="39"/>
    </row>
    <row r="25" spans="1:9" ht="13" x14ac:dyDescent="0.3">
      <c r="A25" s="62" t="s">
        <v>170</v>
      </c>
      <c r="B25" s="62"/>
      <c r="C25" s="63" t="s">
        <v>171</v>
      </c>
      <c r="D25" s="63"/>
      <c r="E25" s="62" t="s">
        <v>172</v>
      </c>
      <c r="F25" s="62"/>
      <c r="G25" s="43"/>
      <c r="H25" s="62" t="s">
        <v>173</v>
      </c>
      <c r="I25" s="62"/>
    </row>
    <row r="26" spans="1:9" ht="13" x14ac:dyDescent="0.3">
      <c r="A26" s="64" t="s">
        <v>174</v>
      </c>
      <c r="B26" s="64"/>
      <c r="C26" s="63" t="s">
        <v>175</v>
      </c>
      <c r="D26" s="63"/>
      <c r="E26" s="62" t="s">
        <v>176</v>
      </c>
      <c r="F26" s="62"/>
      <c r="G26" s="43"/>
      <c r="H26" s="62" t="s">
        <v>177</v>
      </c>
      <c r="I26" s="62"/>
    </row>
    <row r="27" spans="1:9" ht="13" x14ac:dyDescent="0.3"/>
    <row r="28" spans="1:9" ht="13" x14ac:dyDescent="0.3">
      <c r="A28" s="58" t="s">
        <v>178</v>
      </c>
      <c r="B28" s="58"/>
      <c r="C28" s="58"/>
      <c r="D28" s="58"/>
      <c r="E28" s="58"/>
      <c r="F28" s="58"/>
      <c r="G28" s="58"/>
      <c r="H28" s="58"/>
      <c r="I28" s="58"/>
    </row>
    <row r="29" spans="1:9" ht="13" x14ac:dyDescent="0.3">
      <c r="A29" s="58" t="s">
        <v>179</v>
      </c>
      <c r="B29" s="58"/>
      <c r="C29" s="58"/>
      <c r="D29" s="58"/>
      <c r="E29" s="58"/>
      <c r="F29" s="58"/>
      <c r="G29" s="58"/>
      <c r="H29" s="58"/>
      <c r="I29" s="58"/>
    </row>
    <row r="30" spans="1:9" ht="13" x14ac:dyDescent="0.3">
      <c r="A30" s="59" t="s">
        <v>180</v>
      </c>
      <c r="B30" s="59"/>
      <c r="C30" s="59"/>
      <c r="D30" s="59"/>
      <c r="E30" s="59"/>
      <c r="F30" s="59"/>
      <c r="G30" s="59"/>
      <c r="H30" s="59"/>
      <c r="I30" s="59"/>
    </row>
    <row r="31" spans="1:9" ht="13" x14ac:dyDescent="0.3">
      <c r="A31" s="59" t="s">
        <v>181</v>
      </c>
      <c r="B31" s="59"/>
      <c r="C31" s="59"/>
      <c r="D31" s="59"/>
      <c r="E31" s="59"/>
      <c r="F31" s="59"/>
      <c r="G31" s="59"/>
      <c r="H31" s="59"/>
      <c r="I31" s="59"/>
    </row>
    <row r="32" spans="1:9" ht="13" x14ac:dyDescent="0.3">
      <c r="A32" s="58" t="s">
        <v>182</v>
      </c>
      <c r="B32" s="58"/>
      <c r="C32" s="58"/>
      <c r="D32" s="58"/>
      <c r="E32" s="58"/>
      <c r="F32" s="58"/>
      <c r="G32" s="58"/>
      <c r="H32" s="58"/>
      <c r="I32" s="58"/>
    </row>
    <row r="33" spans="1:9" ht="66" customHeight="1" x14ac:dyDescent="0.3">
      <c r="A33" s="58" t="s">
        <v>183</v>
      </c>
      <c r="B33" s="58"/>
      <c r="C33" s="58"/>
      <c r="D33" s="58"/>
      <c r="E33" s="58"/>
      <c r="F33" s="58"/>
      <c r="G33" s="58"/>
      <c r="H33" s="58"/>
      <c r="I33" s="58"/>
    </row>
    <row r="34" spans="1:9" ht="13" x14ac:dyDescent="0.3">
      <c r="A34" s="60" t="s">
        <v>187</v>
      </c>
      <c r="B34" s="60"/>
      <c r="C34" s="60"/>
      <c r="D34" s="60"/>
      <c r="E34" s="60"/>
      <c r="F34" s="60"/>
      <c r="G34" s="60"/>
      <c r="H34" s="60"/>
      <c r="I34" s="60"/>
    </row>
    <row r="35" spans="1:9" ht="14" x14ac:dyDescent="0.3">
      <c r="A35" s="57"/>
      <c r="B35" s="57"/>
      <c r="C35" s="57"/>
      <c r="D35" s="57"/>
      <c r="E35" s="57"/>
      <c r="F35" s="57"/>
      <c r="G35" s="57"/>
      <c r="H35" s="57"/>
      <c r="I35" s="57"/>
    </row>
    <row r="36" spans="1:9" ht="14" x14ac:dyDescent="0.3">
      <c r="A36" s="39"/>
      <c r="B36" s="39"/>
      <c r="C36" s="39"/>
      <c r="D36" s="39"/>
      <c r="E36" s="39"/>
      <c r="F36" s="39"/>
      <c r="G36" s="39"/>
      <c r="H36" s="39"/>
      <c r="I36" s="39"/>
    </row>
    <row r="37" spans="1:9" ht="14" x14ac:dyDescent="0.3">
      <c r="A37" s="39"/>
      <c r="B37" s="39"/>
      <c r="C37" s="39"/>
      <c r="D37" s="39"/>
      <c r="E37" s="39"/>
      <c r="F37" s="39"/>
      <c r="G37" s="39"/>
      <c r="H37" s="39"/>
      <c r="I37" s="39"/>
    </row>
    <row r="38" spans="1:9" ht="14" x14ac:dyDescent="0.3">
      <c r="A38" s="39"/>
      <c r="B38" s="39"/>
      <c r="C38" s="39"/>
      <c r="D38" s="39"/>
      <c r="E38" s="39"/>
      <c r="F38" s="39"/>
      <c r="G38" s="39"/>
      <c r="H38" s="39"/>
      <c r="I38" s="39"/>
    </row>
    <row r="39" spans="1:9" ht="14" x14ac:dyDescent="0.3">
      <c r="A39" s="39"/>
      <c r="B39" s="39"/>
      <c r="C39" s="39"/>
      <c r="D39" s="39"/>
      <c r="E39" s="39"/>
      <c r="F39" s="39"/>
      <c r="G39" s="39"/>
      <c r="H39" s="39"/>
      <c r="I39" s="39"/>
    </row>
    <row r="40" spans="1:9" ht="14" x14ac:dyDescent="0.3">
      <c r="A40" s="39"/>
      <c r="B40" s="39"/>
      <c r="C40" s="39"/>
      <c r="D40" s="39"/>
      <c r="E40" s="39"/>
      <c r="F40" s="39"/>
      <c r="G40" s="39"/>
      <c r="H40" s="39"/>
      <c r="I40" s="39"/>
    </row>
    <row r="41" spans="1:9" ht="14" x14ac:dyDescent="0.3">
      <c r="A41" s="39"/>
      <c r="B41" s="39"/>
      <c r="C41" s="39"/>
      <c r="D41" s="39"/>
      <c r="E41" s="39"/>
      <c r="F41" s="39"/>
      <c r="G41" s="39"/>
      <c r="H41" s="39"/>
      <c r="I41" s="39"/>
    </row>
    <row r="42" spans="1:9" ht="14.5" x14ac:dyDescent="0.3">
      <c r="A42" s="44"/>
    </row>
  </sheetData>
  <sheetProtection algorithmName="SHA-512" hashValue="Bj3UGVvqs0SNQgT2vefskRlIzae4JHSlgz3k5Z+PP5wbpGCeJFAdJYRde0NnGtn7qhuGtkN/vvZdqv93cTXpRg==" saltValue="29WW9L51bLG1e75C0psD4w==" spinCount="100000" sheet="1" objects="1" scenarios="1" selectLockedCells="1" selectUnlockedCells="1"/>
  <mergeCells count="43">
    <mergeCell ref="A6:I6"/>
    <mergeCell ref="A1:I1"/>
    <mergeCell ref="A2:I3"/>
    <mergeCell ref="A4:I4"/>
    <mergeCell ref="A5:B5"/>
    <mergeCell ref="D5:I5"/>
    <mergeCell ref="A7:B7"/>
    <mergeCell ref="C7:I7"/>
    <mergeCell ref="A8:B8"/>
    <mergeCell ref="C8:I8"/>
    <mergeCell ref="A9:B9"/>
    <mergeCell ref="C9:I9"/>
    <mergeCell ref="A22:I22"/>
    <mergeCell ref="A10:B10"/>
    <mergeCell ref="C10:I10"/>
    <mergeCell ref="A11:B11"/>
    <mergeCell ref="A13:I13"/>
    <mergeCell ref="A14:I14"/>
    <mergeCell ref="A18:B18"/>
    <mergeCell ref="A19:B19"/>
    <mergeCell ref="C19:I19"/>
    <mergeCell ref="A20:B20"/>
    <mergeCell ref="C20:D20"/>
    <mergeCell ref="A21:B21"/>
    <mergeCell ref="A28:I28"/>
    <mergeCell ref="A23:B23"/>
    <mergeCell ref="A24:B24"/>
    <mergeCell ref="C24:D24"/>
    <mergeCell ref="A25:B25"/>
    <mergeCell ref="C25:D25"/>
    <mergeCell ref="E25:F25"/>
    <mergeCell ref="H25:I25"/>
    <mergeCell ref="A26:B26"/>
    <mergeCell ref="C26:D26"/>
    <mergeCell ref="E26:F26"/>
    <mergeCell ref="H26:I26"/>
    <mergeCell ref="A35:I35"/>
    <mergeCell ref="A29:I29"/>
    <mergeCell ref="A30:I30"/>
    <mergeCell ref="A31:I31"/>
    <mergeCell ref="A32:I32"/>
    <mergeCell ref="A33:I33"/>
    <mergeCell ref="A34:I34"/>
  </mergeCells>
  <pageMargins left="0.511811024" right="0.511811024" top="0.78740157499999996" bottom="0.78740157499999996" header="0.31496062000000002" footer="0.31496062000000002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9D598-D698-4D5D-8668-27C227083F13}">
  <dimension ref="A1:F118"/>
  <sheetViews>
    <sheetView view="pageBreakPreview" topLeftCell="A100" zoomScale="60" zoomScaleNormal="100" workbookViewId="0">
      <selection activeCell="B1" sqref="B1"/>
    </sheetView>
  </sheetViews>
  <sheetFormatPr defaultRowHeight="13" x14ac:dyDescent="0.3"/>
  <cols>
    <col min="1" max="1" width="4.69921875" customWidth="1"/>
    <col min="2" max="2" width="65.296875" customWidth="1"/>
    <col min="3" max="3" width="17.296875" customWidth="1"/>
    <col min="4" max="4" width="16.19921875" customWidth="1"/>
    <col min="5" max="5" width="16.09765625" customWidth="1"/>
  </cols>
  <sheetData>
    <row r="1" spans="1:4" ht="82" customHeight="1" x14ac:dyDescent="0.3"/>
    <row r="2" spans="1:4" ht="72.5" customHeight="1" x14ac:dyDescent="0.3">
      <c r="A2" s="93" t="s">
        <v>116</v>
      </c>
      <c r="B2" s="94"/>
      <c r="C2" s="94"/>
      <c r="D2" s="95"/>
    </row>
    <row r="3" spans="1:4" ht="15.75" customHeight="1" x14ac:dyDescent="0.3">
      <c r="A3" s="82" t="s">
        <v>0</v>
      </c>
      <c r="B3" s="82"/>
      <c r="C3" s="82"/>
      <c r="D3" s="82"/>
    </row>
    <row r="4" spans="1:4" ht="14.75" customHeight="1" x14ac:dyDescent="0.3">
      <c r="A4" s="2"/>
      <c r="B4" s="2"/>
      <c r="C4" s="2"/>
      <c r="D4" s="2"/>
    </row>
    <row r="5" spans="1:4" ht="16.5" customHeight="1" x14ac:dyDescent="0.3">
      <c r="A5" s="3">
        <v>1</v>
      </c>
      <c r="B5" s="4" t="s">
        <v>1</v>
      </c>
      <c r="C5" s="5" t="s">
        <v>2</v>
      </c>
      <c r="D5" s="6" t="s">
        <v>3</v>
      </c>
    </row>
    <row r="6" spans="1:4" ht="17" customHeight="1" x14ac:dyDescent="0.3">
      <c r="A6" s="7" t="s">
        <v>4</v>
      </c>
      <c r="B6" s="8" t="s">
        <v>5</v>
      </c>
      <c r="C6" s="9">
        <v>100</v>
      </c>
      <c r="D6" s="10">
        <v>2171.25</v>
      </c>
    </row>
    <row r="7" spans="1:4" ht="17" customHeight="1" x14ac:dyDescent="0.3">
      <c r="A7" s="7" t="s">
        <v>6</v>
      </c>
      <c r="B7" s="8" t="s">
        <v>7</v>
      </c>
      <c r="C7" s="9">
        <v>0</v>
      </c>
      <c r="D7" s="11">
        <v>0</v>
      </c>
    </row>
    <row r="8" spans="1:4" ht="17" customHeight="1" x14ac:dyDescent="0.3">
      <c r="A8" s="7" t="s">
        <v>8</v>
      </c>
      <c r="B8" s="8" t="s">
        <v>9</v>
      </c>
      <c r="C8" s="9">
        <v>0</v>
      </c>
      <c r="D8" s="11">
        <v>0</v>
      </c>
    </row>
    <row r="9" spans="1:4" ht="16" customHeight="1" x14ac:dyDescent="0.3">
      <c r="A9" s="7" t="s">
        <v>10</v>
      </c>
      <c r="B9" s="8" t="s">
        <v>11</v>
      </c>
      <c r="C9" s="9">
        <v>0</v>
      </c>
      <c r="D9" s="11">
        <v>0</v>
      </c>
    </row>
    <row r="10" spans="1:4" ht="17" customHeight="1" x14ac:dyDescent="0.3">
      <c r="A10" s="7" t="s">
        <v>12</v>
      </c>
      <c r="B10" s="8" t="s">
        <v>13</v>
      </c>
      <c r="C10" s="9">
        <v>0</v>
      </c>
      <c r="D10" s="11">
        <v>0</v>
      </c>
    </row>
    <row r="11" spans="1:4" ht="17" customHeight="1" x14ac:dyDescent="0.3">
      <c r="A11" s="7" t="s">
        <v>14</v>
      </c>
      <c r="B11" s="8" t="s">
        <v>15</v>
      </c>
      <c r="C11" s="9">
        <v>0</v>
      </c>
      <c r="D11" s="11">
        <v>0</v>
      </c>
    </row>
    <row r="12" spans="1:4" ht="17" customHeight="1" x14ac:dyDescent="0.3">
      <c r="A12" s="79" t="s">
        <v>16</v>
      </c>
      <c r="B12" s="80"/>
      <c r="C12" s="81"/>
      <c r="D12" s="12">
        <f>D6</f>
        <v>2171.25</v>
      </c>
    </row>
    <row r="13" spans="1:4" ht="17.5" customHeight="1" x14ac:dyDescent="0.3">
      <c r="A13" s="2"/>
      <c r="B13" s="2"/>
      <c r="C13" s="2"/>
      <c r="D13" s="2"/>
    </row>
    <row r="14" spans="1:4" ht="16.25" customHeight="1" x14ac:dyDescent="0.3">
      <c r="A14" s="82" t="s">
        <v>17</v>
      </c>
      <c r="B14" s="82"/>
      <c r="C14" s="82"/>
      <c r="D14" s="82"/>
    </row>
    <row r="15" spans="1:4" ht="8.75" customHeight="1" x14ac:dyDescent="0.3">
      <c r="A15" s="2"/>
      <c r="B15" s="2"/>
      <c r="C15" s="2"/>
      <c r="D15" s="2"/>
    </row>
    <row r="16" spans="1:4" ht="15.25" customHeight="1" x14ac:dyDescent="0.3">
      <c r="A16" s="89" t="s">
        <v>18</v>
      </c>
      <c r="B16" s="89"/>
      <c r="C16" s="89"/>
      <c r="D16" s="89"/>
    </row>
    <row r="17" spans="1:4" ht="14.75" customHeight="1" x14ac:dyDescent="0.3">
      <c r="A17" s="2"/>
      <c r="B17" s="2"/>
      <c r="C17" s="2"/>
      <c r="D17" s="2"/>
    </row>
    <row r="18" spans="1:4" ht="16.5" customHeight="1" x14ac:dyDescent="0.3">
      <c r="A18" s="6" t="s">
        <v>19</v>
      </c>
      <c r="B18" s="4" t="s">
        <v>20</v>
      </c>
      <c r="C18" s="5" t="s">
        <v>2</v>
      </c>
      <c r="D18" s="6" t="s">
        <v>3</v>
      </c>
    </row>
    <row r="19" spans="1:4" ht="17" customHeight="1" x14ac:dyDescent="0.3">
      <c r="A19" s="7" t="s">
        <v>4</v>
      </c>
      <c r="B19" s="8" t="s">
        <v>21</v>
      </c>
      <c r="C19" s="13">
        <v>8.33</v>
      </c>
      <c r="D19" s="11">
        <f>C19*D12/100</f>
        <v>180.86512500000001</v>
      </c>
    </row>
    <row r="20" spans="1:4" ht="17" customHeight="1" x14ac:dyDescent="0.3">
      <c r="A20" s="7" t="s">
        <v>6</v>
      </c>
      <c r="B20" s="8" t="s">
        <v>22</v>
      </c>
      <c r="C20" s="13">
        <v>12.1</v>
      </c>
      <c r="D20" s="11">
        <f>C20*D12/100</f>
        <v>262.72125</v>
      </c>
    </row>
    <row r="21" spans="1:4" ht="16.75" customHeight="1" x14ac:dyDescent="0.3">
      <c r="A21" s="79" t="s">
        <v>16</v>
      </c>
      <c r="B21" s="81"/>
      <c r="C21" s="13">
        <v>20.43</v>
      </c>
      <c r="D21" s="14">
        <f>SUM(D19:D20)</f>
        <v>443.58637499999998</v>
      </c>
    </row>
    <row r="22" spans="1:4" ht="14.75" customHeight="1" x14ac:dyDescent="0.3">
      <c r="A22" s="2"/>
      <c r="B22" s="2"/>
      <c r="C22" s="2"/>
      <c r="D22" s="2"/>
    </row>
    <row r="23" spans="1:4" ht="23.25" customHeight="1" x14ac:dyDescent="0.3">
      <c r="A23" s="92" t="s">
        <v>23</v>
      </c>
      <c r="B23" s="92"/>
      <c r="C23" s="92"/>
      <c r="D23" s="92"/>
    </row>
    <row r="24" spans="1:4" ht="11.75" customHeight="1" x14ac:dyDescent="0.3">
      <c r="A24" s="2"/>
      <c r="B24" s="2"/>
      <c r="C24" s="2"/>
      <c r="D24" s="2"/>
    </row>
    <row r="25" spans="1:4" ht="16.5" customHeight="1" x14ac:dyDescent="0.3">
      <c r="A25" s="6" t="s">
        <v>24</v>
      </c>
      <c r="B25" s="4" t="s">
        <v>25</v>
      </c>
      <c r="C25" s="5" t="s">
        <v>2</v>
      </c>
      <c r="D25" s="6" t="s">
        <v>3</v>
      </c>
    </row>
    <row r="26" spans="1:4" ht="17" customHeight="1" x14ac:dyDescent="0.3">
      <c r="A26" s="7" t="s">
        <v>4</v>
      </c>
      <c r="B26" s="8" t="s">
        <v>26</v>
      </c>
      <c r="C26" s="13">
        <v>20</v>
      </c>
      <c r="D26" s="11">
        <f>($D$21+$D$12)*C26/100</f>
        <v>522.96727499999997</v>
      </c>
    </row>
    <row r="27" spans="1:4" ht="17" customHeight="1" x14ac:dyDescent="0.3">
      <c r="A27" s="7" t="s">
        <v>6</v>
      </c>
      <c r="B27" s="8" t="s">
        <v>27</v>
      </c>
      <c r="C27" s="13">
        <v>2.5</v>
      </c>
      <c r="D27" s="11">
        <f t="shared" ref="D27:D33" si="0">($D$21+$D$12)*C27/100</f>
        <v>65.370909374999997</v>
      </c>
    </row>
    <row r="28" spans="1:4" ht="17" customHeight="1" x14ac:dyDescent="0.3">
      <c r="A28" s="7" t="s">
        <v>8</v>
      </c>
      <c r="B28" s="8" t="s">
        <v>28</v>
      </c>
      <c r="C28" s="13">
        <v>3</v>
      </c>
      <c r="D28" s="11">
        <f t="shared" si="0"/>
        <v>78.44509124999999</v>
      </c>
    </row>
    <row r="29" spans="1:4" ht="16" customHeight="1" x14ac:dyDescent="0.3">
      <c r="A29" s="7" t="s">
        <v>10</v>
      </c>
      <c r="B29" s="8" t="s">
        <v>29</v>
      </c>
      <c r="C29" s="13">
        <v>1.5</v>
      </c>
      <c r="D29" s="11">
        <f t="shared" si="0"/>
        <v>39.222545624999995</v>
      </c>
    </row>
    <row r="30" spans="1:4" ht="17" customHeight="1" x14ac:dyDescent="0.3">
      <c r="A30" s="7" t="s">
        <v>12</v>
      </c>
      <c r="B30" s="8" t="s">
        <v>30</v>
      </c>
      <c r="C30" s="13">
        <v>1</v>
      </c>
      <c r="D30" s="11">
        <f>($D$21+$D$12)*C30/100</f>
        <v>26.148363749999998</v>
      </c>
    </row>
    <row r="31" spans="1:4" ht="17" customHeight="1" x14ac:dyDescent="0.3">
      <c r="A31" s="7" t="s">
        <v>14</v>
      </c>
      <c r="B31" s="8" t="s">
        <v>31</v>
      </c>
      <c r="C31" s="13">
        <v>0.6</v>
      </c>
      <c r="D31" s="11">
        <f t="shared" si="0"/>
        <v>15.689018249999998</v>
      </c>
    </row>
    <row r="32" spans="1:4" ht="17" customHeight="1" x14ac:dyDescent="0.3">
      <c r="A32" s="7" t="s">
        <v>32</v>
      </c>
      <c r="B32" s="8" t="s">
        <v>33</v>
      </c>
      <c r="C32" s="13">
        <v>0.2</v>
      </c>
      <c r="D32" s="11">
        <f t="shared" si="0"/>
        <v>5.2296727499999998</v>
      </c>
    </row>
    <row r="33" spans="1:4" ht="17" customHeight="1" x14ac:dyDescent="0.3">
      <c r="A33" s="7" t="s">
        <v>34</v>
      </c>
      <c r="B33" s="8" t="s">
        <v>35</v>
      </c>
      <c r="C33" s="13">
        <v>8</v>
      </c>
      <c r="D33" s="11">
        <f t="shared" si="0"/>
        <v>209.18690999999998</v>
      </c>
    </row>
    <row r="34" spans="1:4" ht="17.25" customHeight="1" x14ac:dyDescent="0.3">
      <c r="A34" s="79" t="s">
        <v>16</v>
      </c>
      <c r="B34" s="81"/>
      <c r="C34" s="15">
        <v>36.799999999999997</v>
      </c>
      <c r="D34" s="14">
        <f>SUM(D26:D33)</f>
        <v>962.25978599999996</v>
      </c>
    </row>
    <row r="35" spans="1:4" ht="16.5" customHeight="1" x14ac:dyDescent="0.3">
      <c r="A35" s="89" t="s">
        <v>36</v>
      </c>
      <c r="B35" s="89"/>
      <c r="C35" s="89"/>
      <c r="D35" s="89"/>
    </row>
    <row r="36" spans="1:4" ht="16" customHeight="1" x14ac:dyDescent="0.3">
      <c r="A36" s="2"/>
      <c r="B36" s="2"/>
      <c r="C36" s="2"/>
      <c r="D36" s="2"/>
    </row>
    <row r="37" spans="1:4" ht="16.5" customHeight="1" x14ac:dyDescent="0.3">
      <c r="A37" s="6" t="s">
        <v>37</v>
      </c>
      <c r="B37" s="84" t="s">
        <v>38</v>
      </c>
      <c r="C37" s="85"/>
      <c r="D37" s="6" t="s">
        <v>3</v>
      </c>
    </row>
    <row r="38" spans="1:4" ht="17" customHeight="1" x14ac:dyDescent="0.3">
      <c r="A38" s="7" t="s">
        <v>4</v>
      </c>
      <c r="B38" s="86" t="s">
        <v>39</v>
      </c>
      <c r="C38" s="87"/>
      <c r="D38" s="11">
        <v>89.73</v>
      </c>
    </row>
    <row r="39" spans="1:4" ht="17" customHeight="1" x14ac:dyDescent="0.3">
      <c r="A39" s="7" t="s">
        <v>6</v>
      </c>
      <c r="B39" s="86" t="s">
        <v>40</v>
      </c>
      <c r="C39" s="87"/>
      <c r="D39" s="11">
        <f>21*22*85%</f>
        <v>392.7</v>
      </c>
    </row>
    <row r="40" spans="1:4" ht="17" customHeight="1" x14ac:dyDescent="0.3">
      <c r="A40" s="7" t="s">
        <v>8</v>
      </c>
      <c r="B40" s="86" t="s">
        <v>41</v>
      </c>
      <c r="C40" s="87"/>
      <c r="D40" s="11">
        <f>D6*3.8%</f>
        <v>82.507499999999993</v>
      </c>
    </row>
    <row r="41" spans="1:4" ht="17" customHeight="1" x14ac:dyDescent="0.3">
      <c r="A41" s="7" t="s">
        <v>10</v>
      </c>
      <c r="B41" s="86" t="s">
        <v>42</v>
      </c>
      <c r="C41" s="87"/>
      <c r="D41" s="11">
        <v>5</v>
      </c>
    </row>
    <row r="42" spans="1:4" ht="17" customHeight="1" x14ac:dyDescent="0.3">
      <c r="A42" s="7" t="s">
        <v>12</v>
      </c>
      <c r="B42" s="86" t="s">
        <v>43</v>
      </c>
      <c r="C42" s="87"/>
      <c r="D42" s="11">
        <v>121</v>
      </c>
    </row>
    <row r="43" spans="1:4" ht="16.75" customHeight="1" x14ac:dyDescent="0.3">
      <c r="A43" s="79" t="s">
        <v>16</v>
      </c>
      <c r="B43" s="80"/>
      <c r="C43" s="81"/>
      <c r="D43" s="14">
        <f>SUM(D38:D42)</f>
        <v>690.9375</v>
      </c>
    </row>
    <row r="44" spans="1:4" x14ac:dyDescent="0.3">
      <c r="A44" s="1"/>
      <c r="B44" s="1"/>
      <c r="C44" s="1"/>
      <c r="D44" s="1"/>
    </row>
    <row r="45" spans="1:4" ht="15.25" customHeight="1" x14ac:dyDescent="0.3">
      <c r="A45" s="91" t="s">
        <v>44</v>
      </c>
      <c r="B45" s="91"/>
      <c r="C45" s="91"/>
      <c r="D45" s="91"/>
    </row>
    <row r="46" spans="1:4" ht="16.75" customHeight="1" x14ac:dyDescent="0.3">
      <c r="A46" s="2"/>
      <c r="B46" s="2"/>
      <c r="C46" s="2"/>
      <c r="D46" s="2"/>
    </row>
    <row r="47" spans="1:4" ht="16.5" customHeight="1" x14ac:dyDescent="0.3">
      <c r="A47" s="3">
        <v>2</v>
      </c>
      <c r="B47" s="4" t="s">
        <v>45</v>
      </c>
      <c r="C47" s="5" t="s">
        <v>2</v>
      </c>
      <c r="D47" s="6" t="s">
        <v>3</v>
      </c>
    </row>
    <row r="48" spans="1:4" ht="16" customHeight="1" x14ac:dyDescent="0.3">
      <c r="A48" s="16" t="s">
        <v>46</v>
      </c>
      <c r="B48" s="8" t="s">
        <v>47</v>
      </c>
      <c r="C48" s="17"/>
      <c r="D48" s="11">
        <f>D21</f>
        <v>443.58637499999998</v>
      </c>
    </row>
    <row r="49" spans="1:4" ht="17" customHeight="1" x14ac:dyDescent="0.3">
      <c r="A49" s="16" t="s">
        <v>48</v>
      </c>
      <c r="B49" s="8" t="s">
        <v>49</v>
      </c>
      <c r="C49" s="17"/>
      <c r="D49" s="11">
        <f>D34</f>
        <v>962.25978599999996</v>
      </c>
    </row>
    <row r="50" spans="1:4" ht="17" customHeight="1" x14ac:dyDescent="0.3">
      <c r="A50" s="16" t="s">
        <v>50</v>
      </c>
      <c r="B50" s="8" t="s">
        <v>51</v>
      </c>
      <c r="C50" s="17"/>
      <c r="D50" s="11">
        <f>D43</f>
        <v>690.9375</v>
      </c>
    </row>
    <row r="51" spans="1:4" ht="17.5" customHeight="1" x14ac:dyDescent="0.3">
      <c r="A51" s="79" t="s">
        <v>16</v>
      </c>
      <c r="B51" s="80"/>
      <c r="C51" s="81"/>
      <c r="D51" s="12">
        <f>SUM(D48:D50)</f>
        <v>2096.7836609999999</v>
      </c>
    </row>
    <row r="52" spans="1:4" x14ac:dyDescent="0.3">
      <c r="A52" s="1"/>
      <c r="B52" s="1"/>
      <c r="C52" s="1"/>
      <c r="D52" s="1"/>
    </row>
    <row r="53" spans="1:4" ht="16" customHeight="1" x14ac:dyDescent="0.3">
      <c r="A53" s="82" t="s">
        <v>52</v>
      </c>
      <c r="B53" s="82"/>
      <c r="C53" s="82"/>
      <c r="D53" s="82"/>
    </row>
    <row r="54" spans="1:4" ht="16" customHeight="1" x14ac:dyDescent="0.3">
      <c r="A54" s="2"/>
      <c r="B54" s="2"/>
      <c r="C54" s="2"/>
      <c r="D54" s="2"/>
    </row>
    <row r="55" spans="1:4" ht="16.5" customHeight="1" x14ac:dyDescent="0.3">
      <c r="A55" s="3">
        <v>3</v>
      </c>
      <c r="B55" s="4" t="s">
        <v>53</v>
      </c>
      <c r="C55" s="5" t="s">
        <v>2</v>
      </c>
      <c r="D55" s="6" t="s">
        <v>3</v>
      </c>
    </row>
    <row r="56" spans="1:4" ht="17" customHeight="1" x14ac:dyDescent="0.3">
      <c r="A56" s="7" t="s">
        <v>4</v>
      </c>
      <c r="B56" s="8" t="s">
        <v>54</v>
      </c>
      <c r="C56" s="13">
        <v>0.42</v>
      </c>
      <c r="D56" s="11">
        <f t="shared" ref="D56:D61" si="1">C56*$D$12/100</f>
        <v>9.1192499999999992</v>
      </c>
    </row>
    <row r="57" spans="1:4" ht="17" customHeight="1" x14ac:dyDescent="0.3">
      <c r="A57" s="7" t="s">
        <v>6</v>
      </c>
      <c r="B57" s="8" t="s">
        <v>55</v>
      </c>
      <c r="C57" s="13">
        <v>0.03</v>
      </c>
      <c r="D57" s="11">
        <f t="shared" si="1"/>
        <v>0.65137500000000004</v>
      </c>
    </row>
    <row r="58" spans="1:4" ht="28.5" customHeight="1" x14ac:dyDescent="0.3">
      <c r="A58" s="7" t="s">
        <v>8</v>
      </c>
      <c r="B58" s="18" t="s">
        <v>56</v>
      </c>
      <c r="C58" s="13">
        <v>0.21</v>
      </c>
      <c r="D58" s="11">
        <f t="shared" si="1"/>
        <v>4.5596249999999996</v>
      </c>
    </row>
    <row r="59" spans="1:4" ht="17" customHeight="1" x14ac:dyDescent="0.3">
      <c r="A59" s="7" t="s">
        <v>10</v>
      </c>
      <c r="B59" s="8" t="s">
        <v>57</v>
      </c>
      <c r="C59" s="13">
        <v>1.94</v>
      </c>
      <c r="D59" s="11">
        <f t="shared" si="1"/>
        <v>42.122249999999994</v>
      </c>
    </row>
    <row r="60" spans="1:4" ht="28.5" customHeight="1" x14ac:dyDescent="0.3">
      <c r="A60" s="7" t="s">
        <v>12</v>
      </c>
      <c r="B60" s="18" t="s">
        <v>58</v>
      </c>
      <c r="C60" s="13">
        <v>0.71</v>
      </c>
      <c r="D60" s="11">
        <f t="shared" si="1"/>
        <v>15.415874999999998</v>
      </c>
    </row>
    <row r="61" spans="1:4" ht="28.5" customHeight="1" x14ac:dyDescent="0.3">
      <c r="A61" s="7" t="s">
        <v>14</v>
      </c>
      <c r="B61" s="18" t="s">
        <v>59</v>
      </c>
      <c r="C61" s="13">
        <v>3.88</v>
      </c>
      <c r="D61" s="11">
        <f t="shared" si="1"/>
        <v>84.244499999999988</v>
      </c>
    </row>
    <row r="62" spans="1:4" ht="17.25" customHeight="1" x14ac:dyDescent="0.3">
      <c r="A62" s="79" t="s">
        <v>16</v>
      </c>
      <c r="B62" s="80"/>
      <c r="C62" s="81"/>
      <c r="D62" s="14">
        <f>SUM(D56:D61)</f>
        <v>156.11287499999997</v>
      </c>
    </row>
    <row r="63" spans="1:4" ht="16.5" customHeight="1" x14ac:dyDescent="0.3">
      <c r="A63" s="82" t="s">
        <v>60</v>
      </c>
      <c r="B63" s="82"/>
      <c r="C63" s="82"/>
      <c r="D63" s="82"/>
    </row>
    <row r="64" spans="1:4" ht="11.75" customHeight="1" x14ac:dyDescent="0.3">
      <c r="A64" s="2"/>
      <c r="B64" s="2"/>
      <c r="C64" s="2"/>
      <c r="D64" s="2"/>
    </row>
    <row r="65" spans="1:5" ht="15.25" customHeight="1" x14ac:dyDescent="0.3">
      <c r="A65" s="90" t="s">
        <v>61</v>
      </c>
      <c r="B65" s="90"/>
      <c r="C65" s="90"/>
      <c r="D65" s="90"/>
    </row>
    <row r="66" spans="1:5" ht="11.75" customHeight="1" x14ac:dyDescent="0.3">
      <c r="A66" s="2"/>
      <c r="B66" s="2"/>
      <c r="C66" s="2"/>
      <c r="D66" s="2"/>
    </row>
    <row r="67" spans="1:5" ht="16.5" customHeight="1" x14ac:dyDescent="0.3">
      <c r="A67" s="6" t="s">
        <v>62</v>
      </c>
      <c r="B67" s="4" t="s">
        <v>63</v>
      </c>
      <c r="C67" s="5" t="s">
        <v>2</v>
      </c>
      <c r="D67" s="6" t="s">
        <v>3</v>
      </c>
      <c r="E67" s="21"/>
    </row>
    <row r="68" spans="1:5" ht="17" customHeight="1" x14ac:dyDescent="0.3">
      <c r="A68" s="7" t="s">
        <v>4</v>
      </c>
      <c r="B68" s="8" t="s">
        <v>64</v>
      </c>
      <c r="C68" s="13">
        <v>0.93</v>
      </c>
      <c r="D68" s="11">
        <f>($D$62+$D$51+$D$12)*C68/100</f>
        <v>41.144562784800002</v>
      </c>
    </row>
    <row r="69" spans="1:5" ht="17" customHeight="1" x14ac:dyDescent="0.3">
      <c r="A69" s="7" t="s">
        <v>6</v>
      </c>
      <c r="B69" s="8" t="s">
        <v>65</v>
      </c>
      <c r="C69" s="13">
        <v>0.56000000000000005</v>
      </c>
      <c r="D69" s="11">
        <f t="shared" ref="D69:D72" si="2">($D$62+$D$51+$D$12)*C69/100</f>
        <v>24.775220601600004</v>
      </c>
    </row>
    <row r="70" spans="1:5" ht="17" customHeight="1" x14ac:dyDescent="0.3">
      <c r="A70" s="7" t="s">
        <v>8</v>
      </c>
      <c r="B70" s="8" t="s">
        <v>66</v>
      </c>
      <c r="C70" s="13">
        <v>0.03</v>
      </c>
      <c r="D70" s="11">
        <f t="shared" si="2"/>
        <v>1.3272439608</v>
      </c>
    </row>
    <row r="71" spans="1:5" ht="17" customHeight="1" x14ac:dyDescent="0.3">
      <c r="A71" s="7" t="s">
        <v>10</v>
      </c>
      <c r="B71" s="8" t="s">
        <v>67</v>
      </c>
      <c r="C71" s="13">
        <v>0.08</v>
      </c>
      <c r="D71" s="11">
        <f t="shared" si="2"/>
        <v>3.5393172287999999</v>
      </c>
    </row>
    <row r="72" spans="1:5" ht="16" customHeight="1" x14ac:dyDescent="0.3">
      <c r="A72" s="7" t="s">
        <v>12</v>
      </c>
      <c r="B72" s="8" t="s">
        <v>68</v>
      </c>
      <c r="C72" s="13">
        <v>0.04</v>
      </c>
      <c r="D72" s="11">
        <f t="shared" si="2"/>
        <v>1.7696586143999999</v>
      </c>
    </row>
    <row r="73" spans="1:5" ht="17" customHeight="1" x14ac:dyDescent="0.3">
      <c r="A73" s="7" t="s">
        <v>14</v>
      </c>
      <c r="B73" s="8" t="s">
        <v>69</v>
      </c>
      <c r="C73" s="13">
        <v>0</v>
      </c>
      <c r="D73" s="11">
        <v>0</v>
      </c>
    </row>
    <row r="74" spans="1:5" ht="17.5" customHeight="1" x14ac:dyDescent="0.3">
      <c r="A74" s="17"/>
      <c r="B74" s="5" t="s">
        <v>16</v>
      </c>
      <c r="C74" s="17"/>
      <c r="D74" s="14">
        <f>SUM(D68:D73)</f>
        <v>72.55600319040002</v>
      </c>
    </row>
    <row r="75" spans="1:5" ht="16" customHeight="1" x14ac:dyDescent="0.3">
      <c r="A75" s="2"/>
      <c r="B75" s="2"/>
      <c r="C75" s="2"/>
      <c r="D75" s="2"/>
    </row>
    <row r="76" spans="1:5" ht="16" customHeight="1" x14ac:dyDescent="0.3">
      <c r="A76" s="89" t="s">
        <v>70</v>
      </c>
      <c r="B76" s="89"/>
      <c r="C76" s="89"/>
      <c r="D76" s="89"/>
    </row>
    <row r="77" spans="1:5" ht="11.75" customHeight="1" x14ac:dyDescent="0.3">
      <c r="A77" s="2"/>
      <c r="B77" s="2"/>
      <c r="C77" s="2"/>
      <c r="D77" s="2"/>
    </row>
    <row r="78" spans="1:5" ht="16.5" customHeight="1" x14ac:dyDescent="0.3">
      <c r="A78" s="6" t="s">
        <v>71</v>
      </c>
      <c r="B78" s="4" t="s">
        <v>72</v>
      </c>
      <c r="C78" s="5" t="s">
        <v>2</v>
      </c>
      <c r="D78" s="6" t="s">
        <v>3</v>
      </c>
    </row>
    <row r="79" spans="1:5" ht="17" customHeight="1" x14ac:dyDescent="0.3">
      <c r="A79" s="7" t="s">
        <v>4</v>
      </c>
      <c r="B79" s="8" t="s">
        <v>73</v>
      </c>
      <c r="C79" s="13">
        <v>0</v>
      </c>
      <c r="D79" s="11">
        <v>0</v>
      </c>
    </row>
    <row r="80" spans="1:5" ht="16.75" customHeight="1" x14ac:dyDescent="0.3">
      <c r="A80" s="79" t="s">
        <v>16</v>
      </c>
      <c r="B80" s="81"/>
      <c r="C80" s="13">
        <v>0</v>
      </c>
      <c r="D80" s="14">
        <v>0</v>
      </c>
    </row>
    <row r="81" spans="1:4" x14ac:dyDescent="0.3">
      <c r="A81" s="1"/>
      <c r="B81" s="1"/>
      <c r="C81" s="1"/>
      <c r="D81" s="1"/>
    </row>
    <row r="82" spans="1:4" ht="22.5" customHeight="1" x14ac:dyDescent="0.3">
      <c r="A82" s="88" t="s">
        <v>74</v>
      </c>
      <c r="B82" s="88"/>
      <c r="C82" s="88"/>
      <c r="D82" s="88"/>
    </row>
    <row r="83" spans="1:4" ht="12.75" customHeight="1" x14ac:dyDescent="0.3">
      <c r="A83" s="2"/>
      <c r="B83" s="2"/>
      <c r="C83" s="2"/>
      <c r="D83" s="2"/>
    </row>
    <row r="84" spans="1:4" ht="16.5" customHeight="1" x14ac:dyDescent="0.3">
      <c r="A84" s="3">
        <v>4</v>
      </c>
      <c r="B84" s="4" t="s">
        <v>75</v>
      </c>
      <c r="C84" s="5" t="s">
        <v>2</v>
      </c>
      <c r="D84" s="6" t="s">
        <v>3</v>
      </c>
    </row>
    <row r="85" spans="1:4" ht="17" customHeight="1" x14ac:dyDescent="0.3">
      <c r="A85" s="16" t="s">
        <v>76</v>
      </c>
      <c r="B85" s="8" t="s">
        <v>77</v>
      </c>
      <c r="C85" s="13">
        <v>0</v>
      </c>
      <c r="D85" s="11">
        <f>D74</f>
        <v>72.55600319040002</v>
      </c>
    </row>
    <row r="86" spans="1:4" ht="16" customHeight="1" x14ac:dyDescent="0.3">
      <c r="A86" s="16" t="s">
        <v>78</v>
      </c>
      <c r="B86" s="8" t="s">
        <v>79</v>
      </c>
      <c r="C86" s="13">
        <v>0</v>
      </c>
      <c r="D86" s="11">
        <v>0</v>
      </c>
    </row>
    <row r="87" spans="1:4" ht="17.5" customHeight="1" x14ac:dyDescent="0.3">
      <c r="A87" s="79" t="s">
        <v>16</v>
      </c>
      <c r="B87" s="81"/>
      <c r="C87" s="15">
        <v>0</v>
      </c>
      <c r="D87" s="14">
        <f>D85</f>
        <v>72.55600319040002</v>
      </c>
    </row>
    <row r="88" spans="1:4" x14ac:dyDescent="0.3">
      <c r="A88" s="2"/>
      <c r="B88" s="2"/>
      <c r="C88" s="2"/>
      <c r="D88" s="2"/>
    </row>
    <row r="89" spans="1:4" ht="15.25" customHeight="1" x14ac:dyDescent="0.3">
      <c r="A89" s="82" t="s">
        <v>80</v>
      </c>
      <c r="B89" s="82"/>
      <c r="C89" s="82"/>
      <c r="D89" s="82"/>
    </row>
    <row r="90" spans="1:4" ht="11.75" customHeight="1" x14ac:dyDescent="0.3">
      <c r="A90" s="2"/>
      <c r="B90" s="2"/>
      <c r="C90" s="2"/>
      <c r="D90" s="2"/>
    </row>
    <row r="91" spans="1:4" ht="16.5" customHeight="1" x14ac:dyDescent="0.3">
      <c r="A91" s="3">
        <v>5</v>
      </c>
      <c r="B91" s="84" t="s">
        <v>81</v>
      </c>
      <c r="C91" s="85"/>
      <c r="D91" s="6" t="s">
        <v>3</v>
      </c>
    </row>
    <row r="92" spans="1:4" ht="17" customHeight="1" x14ac:dyDescent="0.3">
      <c r="A92" s="7" t="s">
        <v>4</v>
      </c>
      <c r="B92" s="86" t="s">
        <v>82</v>
      </c>
      <c r="C92" s="87"/>
      <c r="D92" s="11">
        <v>25</v>
      </c>
    </row>
    <row r="93" spans="1:4" ht="17" customHeight="1" x14ac:dyDescent="0.3">
      <c r="A93" s="7" t="s">
        <v>6</v>
      </c>
      <c r="B93" s="86" t="s">
        <v>83</v>
      </c>
      <c r="C93" s="87"/>
      <c r="D93" s="11">
        <v>0</v>
      </c>
    </row>
    <row r="94" spans="1:4" ht="17" customHeight="1" x14ac:dyDescent="0.3">
      <c r="A94" s="7" t="s">
        <v>8</v>
      </c>
      <c r="B94" s="86" t="s">
        <v>84</v>
      </c>
      <c r="C94" s="87"/>
      <c r="D94" s="11">
        <v>0</v>
      </c>
    </row>
    <row r="95" spans="1:4" ht="17" customHeight="1" x14ac:dyDescent="0.3">
      <c r="A95" s="7" t="s">
        <v>10</v>
      </c>
      <c r="B95" s="86" t="s">
        <v>15</v>
      </c>
      <c r="C95" s="87"/>
      <c r="D95" s="11">
        <v>0</v>
      </c>
    </row>
    <row r="96" spans="1:4" x14ac:dyDescent="0.3">
      <c r="A96" s="79" t="s">
        <v>16</v>
      </c>
      <c r="B96" s="80"/>
      <c r="C96" s="81"/>
      <c r="D96" s="14">
        <f>SUM(D92:D95)</f>
        <v>25</v>
      </c>
    </row>
    <row r="97" spans="1:5" ht="16.5" customHeight="1" x14ac:dyDescent="0.3">
      <c r="A97" s="82" t="s">
        <v>85</v>
      </c>
      <c r="B97" s="82"/>
      <c r="C97" s="82"/>
      <c r="D97" s="82"/>
    </row>
    <row r="98" spans="1:5" ht="6" customHeight="1" x14ac:dyDescent="0.3">
      <c r="A98" s="2"/>
      <c r="B98" s="2"/>
      <c r="C98" s="2"/>
      <c r="D98" s="2"/>
    </row>
    <row r="99" spans="1:5" ht="16.5" customHeight="1" x14ac:dyDescent="0.3">
      <c r="A99" s="19">
        <v>6</v>
      </c>
      <c r="B99" s="4" t="s">
        <v>86</v>
      </c>
      <c r="C99" s="5" t="s">
        <v>2</v>
      </c>
      <c r="D99" s="6" t="s">
        <v>3</v>
      </c>
    </row>
    <row r="100" spans="1:5" ht="17" customHeight="1" x14ac:dyDescent="0.3">
      <c r="A100" s="20" t="s">
        <v>4</v>
      </c>
      <c r="B100" s="8" t="s">
        <v>87</v>
      </c>
      <c r="C100" s="13">
        <v>1</v>
      </c>
      <c r="D100" s="11">
        <f>E100*C100/100</f>
        <v>45.217025391904002</v>
      </c>
      <c r="E100" s="23">
        <f>D96+D87+D62+D51+D12</f>
        <v>4521.7025391903999</v>
      </c>
    </row>
    <row r="101" spans="1:5" ht="17" customHeight="1" x14ac:dyDescent="0.3">
      <c r="A101" s="20" t="s">
        <v>6</v>
      </c>
      <c r="B101" s="8" t="s">
        <v>88</v>
      </c>
      <c r="C101" s="13">
        <v>1</v>
      </c>
      <c r="D101" s="11">
        <f>C101*(E100+D100)/100</f>
        <v>45.669195645823038</v>
      </c>
    </row>
    <row r="102" spans="1:5" ht="17" customHeight="1" x14ac:dyDescent="0.3">
      <c r="A102" s="20" t="s">
        <v>8</v>
      </c>
      <c r="B102" s="8" t="s">
        <v>89</v>
      </c>
      <c r="C102" s="13">
        <v>8.65</v>
      </c>
      <c r="D102" s="11">
        <f ca="1">C102*D118/100</f>
        <v>436.76948851640162</v>
      </c>
      <c r="E102" s="22"/>
    </row>
    <row r="103" spans="1:5" ht="17" customHeight="1" x14ac:dyDescent="0.3">
      <c r="A103" s="17"/>
      <c r="B103" s="8" t="s">
        <v>90</v>
      </c>
      <c r="C103" s="13">
        <v>3.65</v>
      </c>
      <c r="D103" s="11">
        <f ca="1">C103*D118/100</f>
        <v>184.30157607917525</v>
      </c>
      <c r="E103" s="22"/>
    </row>
    <row r="104" spans="1:5" ht="17" customHeight="1" x14ac:dyDescent="0.3">
      <c r="A104" s="17"/>
      <c r="B104" s="8" t="s">
        <v>91</v>
      </c>
      <c r="C104" s="13">
        <v>0</v>
      </c>
      <c r="D104" s="11">
        <v>0</v>
      </c>
    </row>
    <row r="105" spans="1:5" ht="16" customHeight="1" x14ac:dyDescent="0.3">
      <c r="A105" s="17"/>
      <c r="B105" s="8" t="s">
        <v>92</v>
      </c>
      <c r="C105" s="13">
        <v>5</v>
      </c>
      <c r="D105" s="11">
        <f ca="1">C105*D118/100</f>
        <v>252.46791243722637</v>
      </c>
      <c r="E105" s="22"/>
    </row>
    <row r="106" spans="1:5" ht="17.5" customHeight="1" x14ac:dyDescent="0.3">
      <c r="A106" s="79" t="s">
        <v>16</v>
      </c>
      <c r="B106" s="81"/>
      <c r="C106" s="13">
        <v>0</v>
      </c>
      <c r="D106" s="12">
        <f ca="1">D100+D101+D102</f>
        <v>527.65570955412863</v>
      </c>
    </row>
    <row r="107" spans="1:5" ht="18.75" customHeight="1" x14ac:dyDescent="0.3">
      <c r="A107" s="2"/>
      <c r="B107" s="2"/>
      <c r="C107" s="2"/>
      <c r="D107" s="2"/>
    </row>
    <row r="108" spans="1:5" ht="15.5" customHeight="1" x14ac:dyDescent="0.3">
      <c r="A108" s="83" t="s">
        <v>93</v>
      </c>
      <c r="B108" s="83"/>
      <c r="C108" s="83"/>
      <c r="D108" s="83"/>
    </row>
    <row r="109" spans="1:5" ht="6.75" customHeight="1" x14ac:dyDescent="0.3">
      <c r="A109" s="2"/>
      <c r="B109" s="2"/>
      <c r="C109" s="2"/>
      <c r="D109" s="2"/>
    </row>
    <row r="110" spans="1:5" ht="16.5" customHeight="1" x14ac:dyDescent="0.3">
      <c r="A110" s="17"/>
      <c r="B110" s="84" t="s">
        <v>94</v>
      </c>
      <c r="C110" s="85"/>
      <c r="D110" s="6" t="s">
        <v>3</v>
      </c>
    </row>
    <row r="111" spans="1:5" ht="17" customHeight="1" x14ac:dyDescent="0.3">
      <c r="A111" s="5" t="s">
        <v>95</v>
      </c>
      <c r="B111" s="86" t="s">
        <v>96</v>
      </c>
      <c r="C111" s="87"/>
      <c r="D111" s="10">
        <f>D12</f>
        <v>2171.25</v>
      </c>
    </row>
    <row r="112" spans="1:5" ht="17" customHeight="1" x14ac:dyDescent="0.3">
      <c r="A112" s="5" t="s">
        <v>97</v>
      </c>
      <c r="B112" s="86" t="s">
        <v>98</v>
      </c>
      <c r="C112" s="87"/>
      <c r="D112" s="10">
        <f>D51</f>
        <v>2096.7836609999999</v>
      </c>
    </row>
    <row r="113" spans="1:6" ht="16" customHeight="1" x14ac:dyDescent="0.3">
      <c r="A113" s="5" t="s">
        <v>99</v>
      </c>
      <c r="B113" s="86" t="s">
        <v>100</v>
      </c>
      <c r="C113" s="87"/>
      <c r="D113" s="11">
        <f>D62</f>
        <v>156.11287499999997</v>
      </c>
    </row>
    <row r="114" spans="1:6" ht="17" customHeight="1" x14ac:dyDescent="0.3">
      <c r="A114" s="5" t="s">
        <v>101</v>
      </c>
      <c r="B114" s="86" t="s">
        <v>102</v>
      </c>
      <c r="C114" s="87"/>
      <c r="D114" s="11">
        <f>D87</f>
        <v>72.55600319040002</v>
      </c>
    </row>
    <row r="115" spans="1:6" ht="17" customHeight="1" x14ac:dyDescent="0.3">
      <c r="A115" s="5" t="s">
        <v>103</v>
      </c>
      <c r="B115" s="86" t="s">
        <v>104</v>
      </c>
      <c r="C115" s="87"/>
      <c r="D115" s="11">
        <f>D96</f>
        <v>25</v>
      </c>
    </row>
    <row r="116" spans="1:6" ht="17" customHeight="1" x14ac:dyDescent="0.3">
      <c r="A116" s="79" t="s">
        <v>105</v>
      </c>
      <c r="B116" s="80"/>
      <c r="C116" s="81"/>
      <c r="D116" s="12">
        <f>SUM(D111:D115)</f>
        <v>4521.702539190399</v>
      </c>
    </row>
    <row r="117" spans="1:6" ht="17" customHeight="1" x14ac:dyDescent="0.3">
      <c r="A117" s="5" t="s">
        <v>106</v>
      </c>
      <c r="B117" s="86" t="s">
        <v>107</v>
      </c>
      <c r="C117" s="87"/>
      <c r="D117" s="12">
        <f ca="1">D106</f>
        <v>527.65570955412863</v>
      </c>
    </row>
    <row r="118" spans="1:6" ht="17.25" customHeight="1" x14ac:dyDescent="0.3">
      <c r="A118" s="79" t="s">
        <v>108</v>
      </c>
      <c r="B118" s="80"/>
      <c r="C118" s="81"/>
      <c r="D118" s="12">
        <f ca="1">D117+D116</f>
        <v>5049.3582487445274</v>
      </c>
      <c r="F118" s="24"/>
    </row>
  </sheetData>
  <sheetProtection algorithmName="SHA-512" hashValue="1LrHgYJGb9P5IUnCKprWKi05eZJDIcKAThGXQrEsXcHW10f3RIQexJHZR0PmG38+Jl7el2lbcoSHnXkjRQhq1Q==" saltValue="HOzRGeNiASFOgcoPvX2WAg==" spinCount="100000" sheet="1" objects="1" scenarios="1" selectLockedCells="1" selectUnlockedCells="1"/>
  <mergeCells count="45">
    <mergeCell ref="B39:C39"/>
    <mergeCell ref="A2:D2"/>
    <mergeCell ref="A3:D3"/>
    <mergeCell ref="A12:C12"/>
    <mergeCell ref="A14:D14"/>
    <mergeCell ref="A16:D16"/>
    <mergeCell ref="A21:B21"/>
    <mergeCell ref="A23:D23"/>
    <mergeCell ref="A34:B34"/>
    <mergeCell ref="A35:D35"/>
    <mergeCell ref="B37:C37"/>
    <mergeCell ref="B38:C38"/>
    <mergeCell ref="A80:B80"/>
    <mergeCell ref="B40:C40"/>
    <mergeCell ref="B41:C41"/>
    <mergeCell ref="B42:C42"/>
    <mergeCell ref="A43:C43"/>
    <mergeCell ref="A45:D45"/>
    <mergeCell ref="A51:C51"/>
    <mergeCell ref="A53:D53"/>
    <mergeCell ref="A62:C62"/>
    <mergeCell ref="A63:D63"/>
    <mergeCell ref="A65:D65"/>
    <mergeCell ref="A76:D76"/>
    <mergeCell ref="A108:D108"/>
    <mergeCell ref="A82:D82"/>
    <mergeCell ref="A87:B87"/>
    <mergeCell ref="A89:D89"/>
    <mergeCell ref="B91:C91"/>
    <mergeCell ref="B92:C92"/>
    <mergeCell ref="B93:C93"/>
    <mergeCell ref="B94:C94"/>
    <mergeCell ref="B95:C95"/>
    <mergeCell ref="A96:C96"/>
    <mergeCell ref="A97:D97"/>
    <mergeCell ref="A106:B106"/>
    <mergeCell ref="A116:C116"/>
    <mergeCell ref="B117:C117"/>
    <mergeCell ref="A118:C118"/>
    <mergeCell ref="B110:C110"/>
    <mergeCell ref="B111:C111"/>
    <mergeCell ref="B112:C112"/>
    <mergeCell ref="B113:C113"/>
    <mergeCell ref="B114:C114"/>
    <mergeCell ref="B115:C115"/>
  </mergeCells>
  <pageMargins left="0.511811024" right="0.511811024" top="0.78740157499999996" bottom="0.78740157499999996" header="0.31496062000000002" footer="0.31496062000000002"/>
  <pageSetup paperSize="9" scale="99" orientation="portrait" r:id="rId1"/>
  <colBreaks count="1" manualBreakCount="1">
    <brk id="4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0B0F0-786A-4A43-BABE-4B3CE883905D}">
  <dimension ref="A1:F118"/>
  <sheetViews>
    <sheetView view="pageBreakPreview" topLeftCell="A100" zoomScale="60" zoomScaleNormal="100" workbookViewId="0"/>
  </sheetViews>
  <sheetFormatPr defaultRowHeight="13" x14ac:dyDescent="0.3"/>
  <cols>
    <col min="1" max="1" width="4.69921875" customWidth="1"/>
    <col min="2" max="2" width="65.296875" customWidth="1"/>
    <col min="3" max="3" width="17.296875" customWidth="1"/>
    <col min="4" max="4" width="16.19921875" customWidth="1"/>
    <col min="5" max="5" width="16.09765625" customWidth="1"/>
    <col min="6" max="6" width="12.09765625" bestFit="1" customWidth="1"/>
  </cols>
  <sheetData>
    <row r="1" spans="1:4" ht="79" customHeight="1" x14ac:dyDescent="0.3"/>
    <row r="2" spans="1:4" ht="72.5" customHeight="1" x14ac:dyDescent="0.3">
      <c r="A2" s="93" t="s">
        <v>117</v>
      </c>
      <c r="B2" s="94"/>
      <c r="C2" s="94"/>
      <c r="D2" s="95"/>
    </row>
    <row r="3" spans="1:4" ht="15.75" customHeight="1" x14ac:dyDescent="0.3">
      <c r="A3" s="82" t="s">
        <v>0</v>
      </c>
      <c r="B3" s="82"/>
      <c r="C3" s="82"/>
      <c r="D3" s="82"/>
    </row>
    <row r="4" spans="1:4" ht="14.75" customHeight="1" x14ac:dyDescent="0.3">
      <c r="A4" s="2"/>
      <c r="B4" s="2"/>
      <c r="C4" s="2"/>
      <c r="D4" s="2"/>
    </row>
    <row r="5" spans="1:4" ht="16.5" customHeight="1" x14ac:dyDescent="0.3">
      <c r="A5" s="3">
        <v>1</v>
      </c>
      <c r="B5" s="4" t="s">
        <v>1</v>
      </c>
      <c r="C5" s="5" t="s">
        <v>2</v>
      </c>
      <c r="D5" s="6" t="s">
        <v>3</v>
      </c>
    </row>
    <row r="6" spans="1:4" ht="17" customHeight="1" x14ac:dyDescent="0.3">
      <c r="A6" s="7" t="s">
        <v>4</v>
      </c>
      <c r="B6" s="8" t="s">
        <v>5</v>
      </c>
      <c r="C6" s="9">
        <v>100</v>
      </c>
      <c r="D6" s="10">
        <v>1603.37</v>
      </c>
    </row>
    <row r="7" spans="1:4" ht="17" customHeight="1" x14ac:dyDescent="0.3">
      <c r="A7" s="7" t="s">
        <v>6</v>
      </c>
      <c r="B7" s="8" t="s">
        <v>7</v>
      </c>
      <c r="C7" s="9">
        <v>0</v>
      </c>
      <c r="D7" s="11">
        <v>0</v>
      </c>
    </row>
    <row r="8" spans="1:4" ht="17" customHeight="1" x14ac:dyDescent="0.3">
      <c r="A8" s="7" t="s">
        <v>8</v>
      </c>
      <c r="B8" s="8" t="s">
        <v>9</v>
      </c>
      <c r="C8" s="9">
        <v>0</v>
      </c>
      <c r="D8" s="11">
        <v>0</v>
      </c>
    </row>
    <row r="9" spans="1:4" ht="16" customHeight="1" x14ac:dyDescent="0.3">
      <c r="A9" s="7" t="s">
        <v>10</v>
      </c>
      <c r="B9" s="8" t="s">
        <v>11</v>
      </c>
      <c r="C9" s="9">
        <v>0</v>
      </c>
      <c r="D9" s="11">
        <v>0</v>
      </c>
    </row>
    <row r="10" spans="1:4" ht="17" customHeight="1" x14ac:dyDescent="0.3">
      <c r="A10" s="7" t="s">
        <v>12</v>
      </c>
      <c r="B10" s="8" t="s">
        <v>13</v>
      </c>
      <c r="C10" s="9">
        <v>0</v>
      </c>
      <c r="D10" s="11">
        <v>0</v>
      </c>
    </row>
    <row r="11" spans="1:4" ht="17" customHeight="1" x14ac:dyDescent="0.3">
      <c r="A11" s="7" t="s">
        <v>14</v>
      </c>
      <c r="B11" s="8" t="s">
        <v>15</v>
      </c>
      <c r="C11" s="9">
        <v>0</v>
      </c>
      <c r="D11" s="11">
        <v>0</v>
      </c>
    </row>
    <row r="12" spans="1:4" ht="17" customHeight="1" x14ac:dyDescent="0.3">
      <c r="A12" s="79" t="s">
        <v>16</v>
      </c>
      <c r="B12" s="80"/>
      <c r="C12" s="81"/>
      <c r="D12" s="12">
        <f>D6</f>
        <v>1603.37</v>
      </c>
    </row>
    <row r="13" spans="1:4" ht="17.5" customHeight="1" x14ac:dyDescent="0.3">
      <c r="A13" s="2"/>
      <c r="B13" s="2"/>
      <c r="C13" s="2"/>
      <c r="D13" s="2"/>
    </row>
    <row r="14" spans="1:4" ht="16.25" customHeight="1" x14ac:dyDescent="0.3">
      <c r="A14" s="82" t="s">
        <v>17</v>
      </c>
      <c r="B14" s="82"/>
      <c r="C14" s="82"/>
      <c r="D14" s="82"/>
    </row>
    <row r="15" spans="1:4" ht="8.75" customHeight="1" x14ac:dyDescent="0.3">
      <c r="A15" s="2"/>
      <c r="B15" s="2"/>
      <c r="C15" s="2"/>
      <c r="D15" s="2"/>
    </row>
    <row r="16" spans="1:4" ht="15.25" customHeight="1" x14ac:dyDescent="0.3">
      <c r="A16" s="89" t="s">
        <v>18</v>
      </c>
      <c r="B16" s="89"/>
      <c r="C16" s="89"/>
      <c r="D16" s="89"/>
    </row>
    <row r="17" spans="1:4" ht="14.75" customHeight="1" x14ac:dyDescent="0.3">
      <c r="A17" s="2"/>
      <c r="B17" s="2"/>
      <c r="C17" s="2"/>
      <c r="D17" s="2"/>
    </row>
    <row r="18" spans="1:4" ht="16.5" customHeight="1" x14ac:dyDescent="0.3">
      <c r="A18" s="6" t="s">
        <v>19</v>
      </c>
      <c r="B18" s="4" t="s">
        <v>20</v>
      </c>
      <c r="C18" s="5" t="s">
        <v>2</v>
      </c>
      <c r="D18" s="6" t="s">
        <v>3</v>
      </c>
    </row>
    <row r="19" spans="1:4" ht="17" customHeight="1" x14ac:dyDescent="0.3">
      <c r="A19" s="7" t="s">
        <v>4</v>
      </c>
      <c r="B19" s="8" t="s">
        <v>21</v>
      </c>
      <c r="C19" s="13">
        <v>8.33</v>
      </c>
      <c r="D19" s="11">
        <f>C19*D12/100</f>
        <v>133.560721</v>
      </c>
    </row>
    <row r="20" spans="1:4" ht="17" customHeight="1" x14ac:dyDescent="0.3">
      <c r="A20" s="7" t="s">
        <v>6</v>
      </c>
      <c r="B20" s="8" t="s">
        <v>22</v>
      </c>
      <c r="C20" s="13">
        <v>12.1</v>
      </c>
      <c r="D20" s="11">
        <f>C20*D12/100</f>
        <v>194.00776999999999</v>
      </c>
    </row>
    <row r="21" spans="1:4" ht="16.75" customHeight="1" x14ac:dyDescent="0.3">
      <c r="A21" s="79" t="s">
        <v>16</v>
      </c>
      <c r="B21" s="81"/>
      <c r="C21" s="13">
        <v>20.43</v>
      </c>
      <c r="D21" s="14">
        <f>SUM(D19:D20)</f>
        <v>327.56849099999999</v>
      </c>
    </row>
    <row r="22" spans="1:4" ht="14.75" customHeight="1" x14ac:dyDescent="0.3">
      <c r="A22" s="2"/>
      <c r="B22" s="2"/>
      <c r="C22" s="2"/>
      <c r="D22" s="2"/>
    </row>
    <row r="23" spans="1:4" ht="23.25" customHeight="1" x14ac:dyDescent="0.3">
      <c r="A23" s="92" t="s">
        <v>23</v>
      </c>
      <c r="B23" s="92"/>
      <c r="C23" s="92"/>
      <c r="D23" s="92"/>
    </row>
    <row r="24" spans="1:4" ht="11.75" customHeight="1" x14ac:dyDescent="0.3">
      <c r="A24" s="2"/>
      <c r="B24" s="2"/>
      <c r="C24" s="2"/>
      <c r="D24" s="2"/>
    </row>
    <row r="25" spans="1:4" ht="16.5" customHeight="1" x14ac:dyDescent="0.3">
      <c r="A25" s="6" t="s">
        <v>24</v>
      </c>
      <c r="B25" s="4" t="s">
        <v>25</v>
      </c>
      <c r="C25" s="5" t="s">
        <v>2</v>
      </c>
      <c r="D25" s="6" t="s">
        <v>3</v>
      </c>
    </row>
    <row r="26" spans="1:4" ht="17" customHeight="1" x14ac:dyDescent="0.3">
      <c r="A26" s="7" t="s">
        <v>4</v>
      </c>
      <c r="B26" s="8" t="s">
        <v>26</v>
      </c>
      <c r="C26" s="13">
        <v>20</v>
      </c>
      <c r="D26" s="11">
        <f>($D$21+$D$12)*C26/100</f>
        <v>386.1876982</v>
      </c>
    </row>
    <row r="27" spans="1:4" ht="17" customHeight="1" x14ac:dyDescent="0.3">
      <c r="A27" s="7" t="s">
        <v>6</v>
      </c>
      <c r="B27" s="8" t="s">
        <v>27</v>
      </c>
      <c r="C27" s="13">
        <v>2.5</v>
      </c>
      <c r="D27" s="11">
        <f t="shared" ref="D27:D33" si="0">($D$21+$D$12)*C27/100</f>
        <v>48.273462275</v>
      </c>
    </row>
    <row r="28" spans="1:4" ht="17" customHeight="1" x14ac:dyDescent="0.3">
      <c r="A28" s="7" t="s">
        <v>8</v>
      </c>
      <c r="B28" s="8" t="s">
        <v>28</v>
      </c>
      <c r="C28" s="13">
        <v>3</v>
      </c>
      <c r="D28" s="11">
        <f t="shared" si="0"/>
        <v>57.928154729999996</v>
      </c>
    </row>
    <row r="29" spans="1:4" ht="16" customHeight="1" x14ac:dyDescent="0.3">
      <c r="A29" s="7" t="s">
        <v>10</v>
      </c>
      <c r="B29" s="8" t="s">
        <v>29</v>
      </c>
      <c r="C29" s="13">
        <v>1.5</v>
      </c>
      <c r="D29" s="11">
        <f t="shared" si="0"/>
        <v>28.964077364999998</v>
      </c>
    </row>
    <row r="30" spans="1:4" ht="17" customHeight="1" x14ac:dyDescent="0.3">
      <c r="A30" s="7" t="s">
        <v>12</v>
      </c>
      <c r="B30" s="8" t="s">
        <v>30</v>
      </c>
      <c r="C30" s="13">
        <v>1</v>
      </c>
      <c r="D30" s="11">
        <f>($D$21+$D$12)*C30/100</f>
        <v>19.309384909999999</v>
      </c>
    </row>
    <row r="31" spans="1:4" ht="17" customHeight="1" x14ac:dyDescent="0.3">
      <c r="A31" s="7" t="s">
        <v>14</v>
      </c>
      <c r="B31" s="8" t="s">
        <v>31</v>
      </c>
      <c r="C31" s="13">
        <v>0.6</v>
      </c>
      <c r="D31" s="11">
        <f t="shared" si="0"/>
        <v>11.585630945999998</v>
      </c>
    </row>
    <row r="32" spans="1:4" ht="17" customHeight="1" x14ac:dyDescent="0.3">
      <c r="A32" s="7" t="s">
        <v>32</v>
      </c>
      <c r="B32" s="8" t="s">
        <v>33</v>
      </c>
      <c r="C32" s="13">
        <v>0.2</v>
      </c>
      <c r="D32" s="11">
        <f t="shared" si="0"/>
        <v>3.8618769820000001</v>
      </c>
    </row>
    <row r="33" spans="1:4" ht="17" customHeight="1" x14ac:dyDescent="0.3">
      <c r="A33" s="7" t="s">
        <v>34</v>
      </c>
      <c r="B33" s="8" t="s">
        <v>35</v>
      </c>
      <c r="C33" s="13">
        <v>8</v>
      </c>
      <c r="D33" s="11">
        <f t="shared" si="0"/>
        <v>154.47507927999999</v>
      </c>
    </row>
    <row r="34" spans="1:4" ht="17.25" customHeight="1" x14ac:dyDescent="0.3">
      <c r="A34" s="79" t="s">
        <v>16</v>
      </c>
      <c r="B34" s="81"/>
      <c r="C34" s="15">
        <v>36.799999999999997</v>
      </c>
      <c r="D34" s="14">
        <f>SUM(D26:D33)</f>
        <v>710.58536468800003</v>
      </c>
    </row>
    <row r="35" spans="1:4" ht="16.5" customHeight="1" x14ac:dyDescent="0.3">
      <c r="A35" s="89" t="s">
        <v>36</v>
      </c>
      <c r="B35" s="89"/>
      <c r="C35" s="89"/>
      <c r="D35" s="89"/>
    </row>
    <row r="36" spans="1:4" ht="16" customHeight="1" x14ac:dyDescent="0.3">
      <c r="A36" s="2"/>
      <c r="B36" s="2"/>
      <c r="C36" s="2"/>
      <c r="D36" s="2"/>
    </row>
    <row r="37" spans="1:4" ht="16.5" customHeight="1" x14ac:dyDescent="0.3">
      <c r="A37" s="6" t="s">
        <v>37</v>
      </c>
      <c r="B37" s="84" t="s">
        <v>38</v>
      </c>
      <c r="C37" s="85"/>
      <c r="D37" s="6" t="s">
        <v>3</v>
      </c>
    </row>
    <row r="38" spans="1:4" ht="17" customHeight="1" x14ac:dyDescent="0.3">
      <c r="A38" s="7" t="s">
        <v>4</v>
      </c>
      <c r="B38" s="86" t="s">
        <v>39</v>
      </c>
      <c r="C38" s="87"/>
      <c r="D38" s="11">
        <v>123.8</v>
      </c>
    </row>
    <row r="39" spans="1:4" ht="17" customHeight="1" x14ac:dyDescent="0.3">
      <c r="A39" s="7" t="s">
        <v>6</v>
      </c>
      <c r="B39" s="86" t="s">
        <v>40</v>
      </c>
      <c r="C39" s="87"/>
      <c r="D39" s="11">
        <f>21*22*85%</f>
        <v>392.7</v>
      </c>
    </row>
    <row r="40" spans="1:4" ht="17" customHeight="1" x14ac:dyDescent="0.3">
      <c r="A40" s="7" t="s">
        <v>8</v>
      </c>
      <c r="B40" s="86" t="s">
        <v>41</v>
      </c>
      <c r="C40" s="87"/>
      <c r="D40" s="11">
        <f>D6*3.8%</f>
        <v>60.928059999999995</v>
      </c>
    </row>
    <row r="41" spans="1:4" ht="17" customHeight="1" x14ac:dyDescent="0.3">
      <c r="A41" s="7" t="s">
        <v>10</v>
      </c>
      <c r="B41" s="86" t="s">
        <v>42</v>
      </c>
      <c r="C41" s="87"/>
      <c r="D41" s="11">
        <v>5</v>
      </c>
    </row>
    <row r="42" spans="1:4" ht="17" customHeight="1" x14ac:dyDescent="0.3">
      <c r="A42" s="7" t="s">
        <v>12</v>
      </c>
      <c r="B42" s="86" t="s">
        <v>43</v>
      </c>
      <c r="C42" s="87"/>
      <c r="D42" s="11">
        <v>121</v>
      </c>
    </row>
    <row r="43" spans="1:4" ht="16.75" customHeight="1" x14ac:dyDescent="0.3">
      <c r="A43" s="79" t="s">
        <v>16</v>
      </c>
      <c r="B43" s="80"/>
      <c r="C43" s="81"/>
      <c r="D43" s="14">
        <f>SUM(D38:D42)</f>
        <v>703.42805999999996</v>
      </c>
    </row>
    <row r="44" spans="1:4" x14ac:dyDescent="0.3">
      <c r="A44" s="1"/>
      <c r="B44" s="1"/>
      <c r="C44" s="1"/>
      <c r="D44" s="1"/>
    </row>
    <row r="45" spans="1:4" ht="15.25" customHeight="1" x14ac:dyDescent="0.3">
      <c r="A45" s="91" t="s">
        <v>44</v>
      </c>
      <c r="B45" s="91"/>
      <c r="C45" s="91"/>
      <c r="D45" s="91"/>
    </row>
    <row r="46" spans="1:4" ht="16.75" customHeight="1" x14ac:dyDescent="0.3">
      <c r="A46" s="2"/>
      <c r="B46" s="2"/>
      <c r="C46" s="2"/>
      <c r="D46" s="2"/>
    </row>
    <row r="47" spans="1:4" ht="16.5" customHeight="1" x14ac:dyDescent="0.3">
      <c r="A47" s="3">
        <v>2</v>
      </c>
      <c r="B47" s="4" t="s">
        <v>45</v>
      </c>
      <c r="C47" s="5" t="s">
        <v>2</v>
      </c>
      <c r="D47" s="6" t="s">
        <v>3</v>
      </c>
    </row>
    <row r="48" spans="1:4" ht="16" customHeight="1" x14ac:dyDescent="0.3">
      <c r="A48" s="16" t="s">
        <v>46</v>
      </c>
      <c r="B48" s="8" t="s">
        <v>47</v>
      </c>
      <c r="C48" s="17"/>
      <c r="D48" s="11">
        <f>D21</f>
        <v>327.56849099999999</v>
      </c>
    </row>
    <row r="49" spans="1:4" ht="17" customHeight="1" x14ac:dyDescent="0.3">
      <c r="A49" s="16" t="s">
        <v>48</v>
      </c>
      <c r="B49" s="8" t="s">
        <v>49</v>
      </c>
      <c r="C49" s="17"/>
      <c r="D49" s="11">
        <f>D34</f>
        <v>710.58536468800003</v>
      </c>
    </row>
    <row r="50" spans="1:4" ht="17" customHeight="1" x14ac:dyDescent="0.3">
      <c r="A50" s="16" t="s">
        <v>50</v>
      </c>
      <c r="B50" s="8" t="s">
        <v>51</v>
      </c>
      <c r="C50" s="17"/>
      <c r="D50" s="11">
        <f>D43</f>
        <v>703.42805999999996</v>
      </c>
    </row>
    <row r="51" spans="1:4" ht="17.5" customHeight="1" x14ac:dyDescent="0.3">
      <c r="A51" s="79" t="s">
        <v>16</v>
      </c>
      <c r="B51" s="80"/>
      <c r="C51" s="81"/>
      <c r="D51" s="12">
        <f>SUM(D48:D50)</f>
        <v>1741.581915688</v>
      </c>
    </row>
    <row r="52" spans="1:4" x14ac:dyDescent="0.3">
      <c r="A52" s="1"/>
      <c r="B52" s="1"/>
      <c r="C52" s="1"/>
      <c r="D52" s="1"/>
    </row>
    <row r="53" spans="1:4" ht="16" customHeight="1" x14ac:dyDescent="0.3">
      <c r="A53" s="82" t="s">
        <v>52</v>
      </c>
      <c r="B53" s="82"/>
      <c r="C53" s="82"/>
      <c r="D53" s="82"/>
    </row>
    <row r="54" spans="1:4" ht="16" customHeight="1" x14ac:dyDescent="0.3">
      <c r="A54" s="2"/>
      <c r="B54" s="2"/>
      <c r="C54" s="2"/>
      <c r="D54" s="2"/>
    </row>
    <row r="55" spans="1:4" ht="16.5" customHeight="1" x14ac:dyDescent="0.3">
      <c r="A55" s="3">
        <v>3</v>
      </c>
      <c r="B55" s="4" t="s">
        <v>53</v>
      </c>
      <c r="C55" s="5" t="s">
        <v>2</v>
      </c>
      <c r="D55" s="6" t="s">
        <v>3</v>
      </c>
    </row>
    <row r="56" spans="1:4" ht="17" customHeight="1" x14ac:dyDescent="0.3">
      <c r="A56" s="7" t="s">
        <v>4</v>
      </c>
      <c r="B56" s="8" t="s">
        <v>54</v>
      </c>
      <c r="C56" s="13">
        <v>0.42</v>
      </c>
      <c r="D56" s="11">
        <f t="shared" ref="D56:D61" si="1">C56*$D$12/100</f>
        <v>6.7341540000000002</v>
      </c>
    </row>
    <row r="57" spans="1:4" ht="17" customHeight="1" x14ac:dyDescent="0.3">
      <c r="A57" s="7" t="s">
        <v>6</v>
      </c>
      <c r="B57" s="8" t="s">
        <v>55</v>
      </c>
      <c r="C57" s="13">
        <v>0.03</v>
      </c>
      <c r="D57" s="11">
        <f t="shared" si="1"/>
        <v>0.48101099999999997</v>
      </c>
    </row>
    <row r="58" spans="1:4" ht="28.5" customHeight="1" x14ac:dyDescent="0.3">
      <c r="A58" s="7" t="s">
        <v>8</v>
      </c>
      <c r="B58" s="18" t="s">
        <v>56</v>
      </c>
      <c r="C58" s="13">
        <v>0.21</v>
      </c>
      <c r="D58" s="11">
        <f t="shared" si="1"/>
        <v>3.3670770000000001</v>
      </c>
    </row>
    <row r="59" spans="1:4" ht="17" customHeight="1" x14ac:dyDescent="0.3">
      <c r="A59" s="7" t="s">
        <v>10</v>
      </c>
      <c r="B59" s="8" t="s">
        <v>57</v>
      </c>
      <c r="C59" s="13">
        <v>1.94</v>
      </c>
      <c r="D59" s="11">
        <f t="shared" si="1"/>
        <v>31.105377999999995</v>
      </c>
    </row>
    <row r="60" spans="1:4" ht="28.5" customHeight="1" x14ac:dyDescent="0.3">
      <c r="A60" s="7" t="s">
        <v>12</v>
      </c>
      <c r="B60" s="18" t="s">
        <v>58</v>
      </c>
      <c r="C60" s="13">
        <v>0.71</v>
      </c>
      <c r="D60" s="11">
        <f t="shared" si="1"/>
        <v>11.383926999999998</v>
      </c>
    </row>
    <row r="61" spans="1:4" ht="28.5" customHeight="1" x14ac:dyDescent="0.3">
      <c r="A61" s="7" t="s">
        <v>14</v>
      </c>
      <c r="B61" s="18" t="s">
        <v>59</v>
      </c>
      <c r="C61" s="13">
        <v>3.88</v>
      </c>
      <c r="D61" s="11">
        <f t="shared" si="1"/>
        <v>62.210755999999989</v>
      </c>
    </row>
    <row r="62" spans="1:4" ht="17.25" customHeight="1" x14ac:dyDescent="0.3">
      <c r="A62" s="79" t="s">
        <v>16</v>
      </c>
      <c r="B62" s="80"/>
      <c r="C62" s="81"/>
      <c r="D62" s="14">
        <f>SUM(D56:D61)</f>
        <v>115.28230299999998</v>
      </c>
    </row>
    <row r="63" spans="1:4" ht="16.5" customHeight="1" x14ac:dyDescent="0.3">
      <c r="A63" s="82" t="s">
        <v>60</v>
      </c>
      <c r="B63" s="82"/>
      <c r="C63" s="82"/>
      <c r="D63" s="82"/>
    </row>
    <row r="64" spans="1:4" ht="11.75" customHeight="1" x14ac:dyDescent="0.3">
      <c r="A64" s="2"/>
      <c r="B64" s="2"/>
      <c r="C64" s="2"/>
      <c r="D64" s="2"/>
    </row>
    <row r="65" spans="1:5" ht="15.25" customHeight="1" x14ac:dyDescent="0.3">
      <c r="A65" s="90" t="s">
        <v>61</v>
      </c>
      <c r="B65" s="90"/>
      <c r="C65" s="90"/>
      <c r="D65" s="90"/>
    </row>
    <row r="66" spans="1:5" ht="11.75" customHeight="1" x14ac:dyDescent="0.3">
      <c r="A66" s="2"/>
      <c r="B66" s="2"/>
      <c r="C66" s="2"/>
      <c r="D66" s="2"/>
    </row>
    <row r="67" spans="1:5" ht="16.5" customHeight="1" x14ac:dyDescent="0.3">
      <c r="A67" s="6" t="s">
        <v>62</v>
      </c>
      <c r="B67" s="4" t="s">
        <v>63</v>
      </c>
      <c r="C67" s="5" t="s">
        <v>2</v>
      </c>
      <c r="D67" s="6" t="s">
        <v>3</v>
      </c>
      <c r="E67" s="21"/>
    </row>
    <row r="68" spans="1:5" ht="17" customHeight="1" x14ac:dyDescent="0.3">
      <c r="A68" s="7" t="s">
        <v>4</v>
      </c>
      <c r="B68" s="8" t="s">
        <v>64</v>
      </c>
      <c r="C68" s="13">
        <v>0.93</v>
      </c>
      <c r="D68" s="11">
        <f>($D$62+$D$51+$D$12)*C68/100</f>
        <v>32.180178233798394</v>
      </c>
    </row>
    <row r="69" spans="1:5" ht="17" customHeight="1" x14ac:dyDescent="0.3">
      <c r="A69" s="7" t="s">
        <v>6</v>
      </c>
      <c r="B69" s="8" t="s">
        <v>65</v>
      </c>
      <c r="C69" s="13">
        <v>0.56000000000000005</v>
      </c>
      <c r="D69" s="11">
        <f t="shared" ref="D69:D72" si="2">($D$62+$D$51+$D$12)*C69/100</f>
        <v>19.377311624652801</v>
      </c>
    </row>
    <row r="70" spans="1:5" ht="17" customHeight="1" x14ac:dyDescent="0.3">
      <c r="A70" s="7" t="s">
        <v>8</v>
      </c>
      <c r="B70" s="8" t="s">
        <v>66</v>
      </c>
      <c r="C70" s="13">
        <v>0.03</v>
      </c>
      <c r="D70" s="11">
        <f t="shared" si="2"/>
        <v>1.0380702656063998</v>
      </c>
    </row>
    <row r="71" spans="1:5" ht="17" customHeight="1" x14ac:dyDescent="0.3">
      <c r="A71" s="7" t="s">
        <v>10</v>
      </c>
      <c r="B71" s="8" t="s">
        <v>67</v>
      </c>
      <c r="C71" s="13">
        <v>0.08</v>
      </c>
      <c r="D71" s="11">
        <f t="shared" si="2"/>
        <v>2.7681873749503993</v>
      </c>
    </row>
    <row r="72" spans="1:5" ht="16" customHeight="1" x14ac:dyDescent="0.3">
      <c r="A72" s="7" t="s">
        <v>12</v>
      </c>
      <c r="B72" s="8" t="s">
        <v>68</v>
      </c>
      <c r="C72" s="13">
        <v>0.04</v>
      </c>
      <c r="D72" s="11">
        <f t="shared" si="2"/>
        <v>1.3840936874751997</v>
      </c>
    </row>
    <row r="73" spans="1:5" ht="17" customHeight="1" x14ac:dyDescent="0.3">
      <c r="A73" s="7" t="s">
        <v>14</v>
      </c>
      <c r="B73" s="8" t="s">
        <v>69</v>
      </c>
      <c r="C73" s="13">
        <v>0</v>
      </c>
      <c r="D73" s="11">
        <v>0</v>
      </c>
    </row>
    <row r="74" spans="1:5" ht="17.5" customHeight="1" x14ac:dyDescent="0.3">
      <c r="A74" s="17"/>
      <c r="B74" s="5" t="s">
        <v>16</v>
      </c>
      <c r="C74" s="17"/>
      <c r="D74" s="14">
        <f>SUM(D68:D73)</f>
        <v>56.747841186483193</v>
      </c>
    </row>
    <row r="75" spans="1:5" ht="16" customHeight="1" x14ac:dyDescent="0.3">
      <c r="A75" s="2"/>
      <c r="B75" s="2"/>
      <c r="C75" s="2"/>
      <c r="D75" s="2"/>
    </row>
    <row r="76" spans="1:5" ht="16" customHeight="1" x14ac:dyDescent="0.3">
      <c r="A76" s="89" t="s">
        <v>70</v>
      </c>
      <c r="B76" s="89"/>
      <c r="C76" s="89"/>
      <c r="D76" s="89"/>
    </row>
    <row r="77" spans="1:5" ht="11.75" customHeight="1" x14ac:dyDescent="0.3">
      <c r="A77" s="2"/>
      <c r="B77" s="2"/>
      <c r="C77" s="2"/>
      <c r="D77" s="2"/>
    </row>
    <row r="78" spans="1:5" ht="16.5" customHeight="1" x14ac:dyDescent="0.3">
      <c r="A78" s="6" t="s">
        <v>71</v>
      </c>
      <c r="B78" s="4" t="s">
        <v>72</v>
      </c>
      <c r="C78" s="5" t="s">
        <v>2</v>
      </c>
      <c r="D78" s="6" t="s">
        <v>3</v>
      </c>
    </row>
    <row r="79" spans="1:5" ht="17" customHeight="1" x14ac:dyDescent="0.3">
      <c r="A79" s="7" t="s">
        <v>4</v>
      </c>
      <c r="B79" s="8" t="s">
        <v>73</v>
      </c>
      <c r="C79" s="13">
        <v>0</v>
      </c>
      <c r="D79" s="11">
        <v>0</v>
      </c>
    </row>
    <row r="80" spans="1:5" ht="16.75" customHeight="1" x14ac:dyDescent="0.3">
      <c r="A80" s="79" t="s">
        <v>16</v>
      </c>
      <c r="B80" s="81"/>
      <c r="C80" s="13">
        <v>0</v>
      </c>
      <c r="D80" s="14">
        <v>0</v>
      </c>
    </row>
    <row r="81" spans="1:4" x14ac:dyDescent="0.3">
      <c r="A81" s="1"/>
      <c r="B81" s="1"/>
      <c r="C81" s="1"/>
      <c r="D81" s="1"/>
    </row>
    <row r="82" spans="1:4" ht="22.5" customHeight="1" x14ac:dyDescent="0.3">
      <c r="A82" s="88" t="s">
        <v>74</v>
      </c>
      <c r="B82" s="88"/>
      <c r="C82" s="88"/>
      <c r="D82" s="88"/>
    </row>
    <row r="83" spans="1:4" ht="12.75" customHeight="1" x14ac:dyDescent="0.3">
      <c r="A83" s="2"/>
      <c r="B83" s="2"/>
      <c r="C83" s="2"/>
      <c r="D83" s="2"/>
    </row>
    <row r="84" spans="1:4" ht="16.5" customHeight="1" x14ac:dyDescent="0.3">
      <c r="A84" s="3">
        <v>4</v>
      </c>
      <c r="B84" s="4" t="s">
        <v>75</v>
      </c>
      <c r="C84" s="5" t="s">
        <v>2</v>
      </c>
      <c r="D84" s="6" t="s">
        <v>3</v>
      </c>
    </row>
    <row r="85" spans="1:4" ht="17" customHeight="1" x14ac:dyDescent="0.3">
      <c r="A85" s="16" t="s">
        <v>76</v>
      </c>
      <c r="B85" s="8" t="s">
        <v>77</v>
      </c>
      <c r="C85" s="13">
        <v>0</v>
      </c>
      <c r="D85" s="11">
        <f>D74</f>
        <v>56.747841186483193</v>
      </c>
    </row>
    <row r="86" spans="1:4" ht="16" customHeight="1" x14ac:dyDescent="0.3">
      <c r="A86" s="16" t="s">
        <v>78</v>
      </c>
      <c r="B86" s="8" t="s">
        <v>79</v>
      </c>
      <c r="C86" s="13">
        <v>0</v>
      </c>
      <c r="D86" s="11">
        <v>0</v>
      </c>
    </row>
    <row r="87" spans="1:4" ht="17.5" customHeight="1" x14ac:dyDescent="0.3">
      <c r="A87" s="79" t="s">
        <v>16</v>
      </c>
      <c r="B87" s="81"/>
      <c r="C87" s="15">
        <v>0</v>
      </c>
      <c r="D87" s="14">
        <f>D85</f>
        <v>56.747841186483193</v>
      </c>
    </row>
    <row r="88" spans="1:4" x14ac:dyDescent="0.3">
      <c r="A88" s="2"/>
      <c r="B88" s="2"/>
      <c r="C88" s="2"/>
      <c r="D88" s="2"/>
    </row>
    <row r="89" spans="1:4" ht="15.25" customHeight="1" x14ac:dyDescent="0.3">
      <c r="A89" s="82" t="s">
        <v>80</v>
      </c>
      <c r="B89" s="82"/>
      <c r="C89" s="82"/>
      <c r="D89" s="82"/>
    </row>
    <row r="90" spans="1:4" ht="11.75" customHeight="1" x14ac:dyDescent="0.3">
      <c r="A90" s="2"/>
      <c r="B90" s="2"/>
      <c r="C90" s="2"/>
      <c r="D90" s="2"/>
    </row>
    <row r="91" spans="1:4" ht="16.5" customHeight="1" x14ac:dyDescent="0.3">
      <c r="A91" s="3">
        <v>5</v>
      </c>
      <c r="B91" s="84" t="s">
        <v>81</v>
      </c>
      <c r="C91" s="85"/>
      <c r="D91" s="6" t="s">
        <v>3</v>
      </c>
    </row>
    <row r="92" spans="1:4" ht="17" customHeight="1" x14ac:dyDescent="0.3">
      <c r="A92" s="7" t="s">
        <v>4</v>
      </c>
      <c r="B92" s="86" t="s">
        <v>82</v>
      </c>
      <c r="C92" s="87"/>
      <c r="D92" s="11">
        <v>25.31</v>
      </c>
    </row>
    <row r="93" spans="1:4" ht="17" customHeight="1" x14ac:dyDescent="0.3">
      <c r="A93" s="7" t="s">
        <v>6</v>
      </c>
      <c r="B93" s="86" t="s">
        <v>83</v>
      </c>
      <c r="C93" s="87"/>
      <c r="D93" s="11">
        <v>0</v>
      </c>
    </row>
    <row r="94" spans="1:4" ht="17" customHeight="1" x14ac:dyDescent="0.3">
      <c r="A94" s="7" t="s">
        <v>8</v>
      </c>
      <c r="B94" s="86" t="s">
        <v>84</v>
      </c>
      <c r="C94" s="87"/>
      <c r="D94" s="11">
        <v>0</v>
      </c>
    </row>
    <row r="95" spans="1:4" ht="17" customHeight="1" x14ac:dyDescent="0.3">
      <c r="A95" s="7" t="s">
        <v>10</v>
      </c>
      <c r="B95" s="86" t="s">
        <v>15</v>
      </c>
      <c r="C95" s="87"/>
      <c r="D95" s="11">
        <v>0</v>
      </c>
    </row>
    <row r="96" spans="1:4" x14ac:dyDescent="0.3">
      <c r="A96" s="79" t="s">
        <v>16</v>
      </c>
      <c r="B96" s="80"/>
      <c r="C96" s="81"/>
      <c r="D96" s="14">
        <f>SUM(D92:D95)</f>
        <v>25.31</v>
      </c>
    </row>
    <row r="97" spans="1:6" ht="16.5" customHeight="1" x14ac:dyDescent="0.3">
      <c r="A97" s="82" t="s">
        <v>85</v>
      </c>
      <c r="B97" s="82"/>
      <c r="C97" s="82"/>
      <c r="D97" s="82"/>
    </row>
    <row r="98" spans="1:6" ht="6" customHeight="1" x14ac:dyDescent="0.3">
      <c r="A98" s="2"/>
      <c r="B98" s="2"/>
      <c r="C98" s="2"/>
      <c r="D98" s="2"/>
    </row>
    <row r="99" spans="1:6" ht="16.5" customHeight="1" x14ac:dyDescent="0.3">
      <c r="A99" s="19">
        <v>6</v>
      </c>
      <c r="B99" s="4" t="s">
        <v>86</v>
      </c>
      <c r="C99" s="5" t="s">
        <v>2</v>
      </c>
      <c r="D99" s="6" t="s">
        <v>3</v>
      </c>
    </row>
    <row r="100" spans="1:6" ht="17" customHeight="1" x14ac:dyDescent="0.3">
      <c r="A100" s="20" t="s">
        <v>4</v>
      </c>
      <c r="B100" s="8" t="s">
        <v>87</v>
      </c>
      <c r="C100" s="13">
        <v>6</v>
      </c>
      <c r="D100" s="11">
        <f>E100*C100/100</f>
        <v>212.537523592469</v>
      </c>
      <c r="E100" s="23">
        <f>D96+D87+D62+D51+D12</f>
        <v>3542.2920598744831</v>
      </c>
    </row>
    <row r="101" spans="1:6" ht="17" customHeight="1" x14ac:dyDescent="0.3">
      <c r="A101" s="20" t="s">
        <v>6</v>
      </c>
      <c r="B101" s="8" t="s">
        <v>88</v>
      </c>
      <c r="C101" s="13">
        <v>5.96</v>
      </c>
      <c r="D101" s="11">
        <f>C101*(E100+D100)/100</f>
        <v>223.78784317463032</v>
      </c>
      <c r="F101" s="52"/>
    </row>
    <row r="102" spans="1:6" ht="17" customHeight="1" x14ac:dyDescent="0.3">
      <c r="A102" s="20" t="s">
        <v>8</v>
      </c>
      <c r="B102" s="8" t="s">
        <v>89</v>
      </c>
      <c r="C102" s="13">
        <v>8.65</v>
      </c>
      <c r="D102" s="11">
        <f ca="1">C102*D118/100</f>
        <v>376.73826754734188</v>
      </c>
      <c r="E102" s="22"/>
    </row>
    <row r="103" spans="1:6" ht="17" customHeight="1" x14ac:dyDescent="0.3">
      <c r="A103" s="17"/>
      <c r="B103" s="8" t="s">
        <v>90</v>
      </c>
      <c r="C103" s="13">
        <v>3.65</v>
      </c>
      <c r="D103" s="11">
        <f ca="1">C103*D118/100</f>
        <v>158.9704828378957</v>
      </c>
      <c r="E103" s="22"/>
    </row>
    <row r="104" spans="1:6" ht="17" customHeight="1" x14ac:dyDescent="0.3">
      <c r="A104" s="17"/>
      <c r="B104" s="8" t="s">
        <v>91</v>
      </c>
      <c r="C104" s="13">
        <v>0</v>
      </c>
      <c r="D104" s="11">
        <v>0</v>
      </c>
    </row>
    <row r="105" spans="1:6" ht="16" customHeight="1" x14ac:dyDescent="0.3">
      <c r="A105" s="17"/>
      <c r="B105" s="8" t="s">
        <v>92</v>
      </c>
      <c r="C105" s="13">
        <v>5</v>
      </c>
      <c r="D105" s="11">
        <f ca="1">C105*D118/100</f>
        <v>217.7677847094462</v>
      </c>
      <c r="E105" s="22"/>
    </row>
    <row r="106" spans="1:6" ht="17.5" customHeight="1" x14ac:dyDescent="0.3">
      <c r="A106" s="79" t="s">
        <v>16</v>
      </c>
      <c r="B106" s="81"/>
      <c r="C106" s="13">
        <v>0</v>
      </c>
      <c r="D106" s="12">
        <f ca="1">D100+D101+D102</f>
        <v>813.06363431444129</v>
      </c>
    </row>
    <row r="107" spans="1:6" ht="18.75" customHeight="1" x14ac:dyDescent="0.3">
      <c r="A107" s="2"/>
      <c r="B107" s="2"/>
      <c r="C107" s="2"/>
      <c r="D107" s="2"/>
    </row>
    <row r="108" spans="1:6" ht="15.5" customHeight="1" x14ac:dyDescent="0.3">
      <c r="A108" s="83" t="s">
        <v>93</v>
      </c>
      <c r="B108" s="83"/>
      <c r="C108" s="83"/>
      <c r="D108" s="83"/>
    </row>
    <row r="109" spans="1:6" ht="6.75" customHeight="1" x14ac:dyDescent="0.3">
      <c r="A109" s="2"/>
      <c r="B109" s="2"/>
      <c r="C109" s="2"/>
      <c r="D109" s="2"/>
    </row>
    <row r="110" spans="1:6" ht="16.5" customHeight="1" x14ac:dyDescent="0.3">
      <c r="A110" s="17"/>
      <c r="B110" s="84" t="s">
        <v>94</v>
      </c>
      <c r="C110" s="85"/>
      <c r="D110" s="6" t="s">
        <v>3</v>
      </c>
    </row>
    <row r="111" spans="1:6" ht="17" customHeight="1" x14ac:dyDescent="0.3">
      <c r="A111" s="5" t="s">
        <v>95</v>
      </c>
      <c r="B111" s="86" t="s">
        <v>96</v>
      </c>
      <c r="C111" s="87"/>
      <c r="D111" s="10">
        <f>D12</f>
        <v>1603.37</v>
      </c>
    </row>
    <row r="112" spans="1:6" ht="17" customHeight="1" x14ac:dyDescent="0.3">
      <c r="A112" s="5" t="s">
        <v>97</v>
      </c>
      <c r="B112" s="86" t="s">
        <v>98</v>
      </c>
      <c r="C112" s="87"/>
      <c r="D112" s="10">
        <f>D51</f>
        <v>1741.581915688</v>
      </c>
    </row>
    <row r="113" spans="1:6" ht="16" customHeight="1" x14ac:dyDescent="0.3">
      <c r="A113" s="5" t="s">
        <v>99</v>
      </c>
      <c r="B113" s="86" t="s">
        <v>100</v>
      </c>
      <c r="C113" s="87"/>
      <c r="D113" s="11">
        <f>D62</f>
        <v>115.28230299999998</v>
      </c>
    </row>
    <row r="114" spans="1:6" ht="17" customHeight="1" x14ac:dyDescent="0.3">
      <c r="A114" s="5" t="s">
        <v>101</v>
      </c>
      <c r="B114" s="86" t="s">
        <v>102</v>
      </c>
      <c r="C114" s="87"/>
      <c r="D114" s="11">
        <f>D87</f>
        <v>56.747841186483193</v>
      </c>
    </row>
    <row r="115" spans="1:6" ht="17" customHeight="1" x14ac:dyDescent="0.3">
      <c r="A115" s="5" t="s">
        <v>103</v>
      </c>
      <c r="B115" s="86" t="s">
        <v>104</v>
      </c>
      <c r="C115" s="87"/>
      <c r="D115" s="11">
        <f>D96</f>
        <v>25.31</v>
      </c>
    </row>
    <row r="116" spans="1:6" ht="17" customHeight="1" x14ac:dyDescent="0.3">
      <c r="A116" s="79" t="s">
        <v>105</v>
      </c>
      <c r="B116" s="80"/>
      <c r="C116" s="81"/>
      <c r="D116" s="12">
        <f>SUM(D111:D115)</f>
        <v>3542.2920598744827</v>
      </c>
    </row>
    <row r="117" spans="1:6" ht="17" customHeight="1" x14ac:dyDescent="0.3">
      <c r="A117" s="5" t="s">
        <v>106</v>
      </c>
      <c r="B117" s="86" t="s">
        <v>107</v>
      </c>
      <c r="C117" s="87"/>
      <c r="D117" s="12">
        <f ca="1">D106</f>
        <v>813.06363431444129</v>
      </c>
    </row>
    <row r="118" spans="1:6" ht="17.25" customHeight="1" x14ac:dyDescent="0.3">
      <c r="A118" s="79" t="s">
        <v>108</v>
      </c>
      <c r="B118" s="80"/>
      <c r="C118" s="81"/>
      <c r="D118" s="12">
        <f ca="1">D117+D116</f>
        <v>4355.3556941889237</v>
      </c>
      <c r="F118" s="24"/>
    </row>
  </sheetData>
  <sheetProtection algorithmName="SHA-512" hashValue="aZJI3g4EiofMaedEDdqVsv8rbiT7XKe+smrTg4YXYk5by/JDNcRZ8BHDDcYF6ztXAxT7ig7bltZCxMxzR/c22Q==" saltValue="ZPbr4kmeNzekVnphoqAPZA==" spinCount="100000" sheet="1" objects="1" scenarios="1" selectLockedCells="1" selectUnlockedCells="1"/>
  <mergeCells count="45">
    <mergeCell ref="B39:C39"/>
    <mergeCell ref="A2:D2"/>
    <mergeCell ref="A3:D3"/>
    <mergeCell ref="A12:C12"/>
    <mergeCell ref="A14:D14"/>
    <mergeCell ref="A16:D16"/>
    <mergeCell ref="A21:B21"/>
    <mergeCell ref="A23:D23"/>
    <mergeCell ref="A34:B34"/>
    <mergeCell ref="A35:D35"/>
    <mergeCell ref="B37:C37"/>
    <mergeCell ref="B38:C38"/>
    <mergeCell ref="A80:B80"/>
    <mergeCell ref="B40:C40"/>
    <mergeCell ref="B41:C41"/>
    <mergeCell ref="B42:C42"/>
    <mergeCell ref="A43:C43"/>
    <mergeCell ref="A45:D45"/>
    <mergeCell ref="A51:C51"/>
    <mergeCell ref="A53:D53"/>
    <mergeCell ref="A62:C62"/>
    <mergeCell ref="A63:D63"/>
    <mergeCell ref="A65:D65"/>
    <mergeCell ref="A76:D76"/>
    <mergeCell ref="A108:D108"/>
    <mergeCell ref="A82:D82"/>
    <mergeCell ref="A87:B87"/>
    <mergeCell ref="A89:D89"/>
    <mergeCell ref="B91:C91"/>
    <mergeCell ref="B92:C92"/>
    <mergeCell ref="B93:C93"/>
    <mergeCell ref="B94:C94"/>
    <mergeCell ref="B95:C95"/>
    <mergeCell ref="A96:C96"/>
    <mergeCell ref="A97:D97"/>
    <mergeCell ref="A106:B106"/>
    <mergeCell ref="A116:C116"/>
    <mergeCell ref="B117:C117"/>
    <mergeCell ref="A118:C118"/>
    <mergeCell ref="B110:C110"/>
    <mergeCell ref="B111:C111"/>
    <mergeCell ref="B112:C112"/>
    <mergeCell ref="B113:C113"/>
    <mergeCell ref="B114:C114"/>
    <mergeCell ref="B115:C115"/>
  </mergeCells>
  <pageMargins left="0.511811024" right="0.511811024" top="0.78740157499999996" bottom="0.78740157499999996" header="0.31496062000000002" footer="0.31496062000000002"/>
  <pageSetup paperSize="9" scale="99" orientation="portrait" r:id="rId1"/>
  <colBreaks count="1" manualBreakCount="1">
    <brk id="4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58AB0-1DCA-43C6-98C7-1E1633385A82}">
  <dimension ref="A1:F118"/>
  <sheetViews>
    <sheetView view="pageBreakPreview" topLeftCell="A91" zoomScale="60" zoomScaleNormal="100" workbookViewId="0">
      <selection activeCell="B1" sqref="B1"/>
    </sheetView>
  </sheetViews>
  <sheetFormatPr defaultRowHeight="13" x14ac:dyDescent="0.3"/>
  <cols>
    <col min="1" max="1" width="4.69921875" customWidth="1"/>
    <col min="2" max="2" width="65.296875" customWidth="1"/>
    <col min="3" max="3" width="17.296875" customWidth="1"/>
    <col min="4" max="4" width="16.19921875" customWidth="1"/>
    <col min="5" max="5" width="16.09765625" customWidth="1"/>
  </cols>
  <sheetData>
    <row r="1" spans="1:4" ht="80" customHeight="1" x14ac:dyDescent="0.3"/>
    <row r="2" spans="1:4" ht="72.5" customHeight="1" x14ac:dyDescent="0.3">
      <c r="A2" s="93" t="s">
        <v>118</v>
      </c>
      <c r="B2" s="94"/>
      <c r="C2" s="94"/>
      <c r="D2" s="95"/>
    </row>
    <row r="3" spans="1:4" ht="15.75" customHeight="1" x14ac:dyDescent="0.3">
      <c r="A3" s="82" t="s">
        <v>0</v>
      </c>
      <c r="B3" s="82"/>
      <c r="C3" s="82"/>
      <c r="D3" s="82"/>
    </row>
    <row r="4" spans="1:4" ht="14.75" customHeight="1" x14ac:dyDescent="0.3">
      <c r="A4" s="2"/>
      <c r="B4" s="2"/>
      <c r="C4" s="2"/>
      <c r="D4" s="2"/>
    </row>
    <row r="5" spans="1:4" ht="16.5" customHeight="1" x14ac:dyDescent="0.3">
      <c r="A5" s="3">
        <v>1</v>
      </c>
      <c r="B5" s="4" t="s">
        <v>1</v>
      </c>
      <c r="C5" s="5" t="s">
        <v>2</v>
      </c>
      <c r="D5" s="6" t="s">
        <v>3</v>
      </c>
    </row>
    <row r="6" spans="1:4" ht="17" customHeight="1" x14ac:dyDescent="0.3">
      <c r="A6" s="7" t="s">
        <v>4</v>
      </c>
      <c r="B6" s="8" t="s">
        <v>5</v>
      </c>
      <c r="C6" s="9">
        <v>100</v>
      </c>
      <c r="D6" s="10">
        <v>1341.08</v>
      </c>
    </row>
    <row r="7" spans="1:4" ht="17" customHeight="1" x14ac:dyDescent="0.3">
      <c r="A7" s="7" t="s">
        <v>6</v>
      </c>
      <c r="B7" s="8" t="s">
        <v>7</v>
      </c>
      <c r="C7" s="9">
        <v>0</v>
      </c>
      <c r="D7" s="11">
        <v>0</v>
      </c>
    </row>
    <row r="8" spans="1:4" ht="17" customHeight="1" x14ac:dyDescent="0.3">
      <c r="A8" s="7" t="s">
        <v>8</v>
      </c>
      <c r="B8" s="8" t="s">
        <v>9</v>
      </c>
      <c r="C8" s="9">
        <v>0</v>
      </c>
      <c r="D8" s="11">
        <v>0</v>
      </c>
    </row>
    <row r="9" spans="1:4" ht="16" customHeight="1" x14ac:dyDescent="0.3">
      <c r="A9" s="7" t="s">
        <v>10</v>
      </c>
      <c r="B9" s="8" t="s">
        <v>11</v>
      </c>
      <c r="C9" s="9">
        <v>0</v>
      </c>
      <c r="D9" s="11">
        <v>0</v>
      </c>
    </row>
    <row r="10" spans="1:4" ht="17" customHeight="1" x14ac:dyDescent="0.3">
      <c r="A10" s="7" t="s">
        <v>12</v>
      </c>
      <c r="B10" s="8" t="s">
        <v>13</v>
      </c>
      <c r="C10" s="9">
        <v>0</v>
      </c>
      <c r="D10" s="11">
        <v>0</v>
      </c>
    </row>
    <row r="11" spans="1:4" ht="17" customHeight="1" x14ac:dyDescent="0.3">
      <c r="A11" s="7" t="s">
        <v>14</v>
      </c>
      <c r="B11" s="8" t="s">
        <v>15</v>
      </c>
      <c r="C11" s="9">
        <v>0</v>
      </c>
      <c r="D11" s="11">
        <v>0</v>
      </c>
    </row>
    <row r="12" spans="1:4" ht="17" customHeight="1" x14ac:dyDescent="0.3">
      <c r="A12" s="79" t="s">
        <v>16</v>
      </c>
      <c r="B12" s="80"/>
      <c r="C12" s="81"/>
      <c r="D12" s="12">
        <f>D6</f>
        <v>1341.08</v>
      </c>
    </row>
    <row r="13" spans="1:4" ht="17.5" customHeight="1" x14ac:dyDescent="0.3">
      <c r="A13" s="2"/>
      <c r="B13" s="2"/>
      <c r="C13" s="2"/>
      <c r="D13" s="2"/>
    </row>
    <row r="14" spans="1:4" ht="16.25" customHeight="1" x14ac:dyDescent="0.3">
      <c r="A14" s="82" t="s">
        <v>17</v>
      </c>
      <c r="B14" s="82"/>
      <c r="C14" s="82"/>
      <c r="D14" s="82"/>
    </row>
    <row r="15" spans="1:4" ht="8.75" customHeight="1" x14ac:dyDescent="0.3">
      <c r="A15" s="2"/>
      <c r="B15" s="2"/>
      <c r="C15" s="2"/>
      <c r="D15" s="2"/>
    </row>
    <row r="16" spans="1:4" ht="15.25" customHeight="1" x14ac:dyDescent="0.3">
      <c r="A16" s="89" t="s">
        <v>18</v>
      </c>
      <c r="B16" s="89"/>
      <c r="C16" s="89"/>
      <c r="D16" s="89"/>
    </row>
    <row r="17" spans="1:4" ht="14.75" customHeight="1" x14ac:dyDescent="0.3">
      <c r="A17" s="2"/>
      <c r="B17" s="2"/>
      <c r="C17" s="2"/>
      <c r="D17" s="2"/>
    </row>
    <row r="18" spans="1:4" ht="16.5" customHeight="1" x14ac:dyDescent="0.3">
      <c r="A18" s="6" t="s">
        <v>19</v>
      </c>
      <c r="B18" s="4" t="s">
        <v>20</v>
      </c>
      <c r="C18" s="5" t="s">
        <v>2</v>
      </c>
      <c r="D18" s="6" t="s">
        <v>3</v>
      </c>
    </row>
    <row r="19" spans="1:4" ht="17" customHeight="1" x14ac:dyDescent="0.3">
      <c r="A19" s="7" t="s">
        <v>4</v>
      </c>
      <c r="B19" s="8" t="s">
        <v>21</v>
      </c>
      <c r="C19" s="13">
        <v>8.33</v>
      </c>
      <c r="D19" s="11">
        <f>C19*D12/100</f>
        <v>111.71196399999999</v>
      </c>
    </row>
    <row r="20" spans="1:4" ht="17" customHeight="1" x14ac:dyDescent="0.3">
      <c r="A20" s="7" t="s">
        <v>6</v>
      </c>
      <c r="B20" s="8" t="s">
        <v>22</v>
      </c>
      <c r="C20" s="13">
        <v>12.1</v>
      </c>
      <c r="D20" s="11">
        <f>C20*D12/100</f>
        <v>162.27068</v>
      </c>
    </row>
    <row r="21" spans="1:4" ht="16.75" customHeight="1" x14ac:dyDescent="0.3">
      <c r="A21" s="79" t="s">
        <v>16</v>
      </c>
      <c r="B21" s="81"/>
      <c r="C21" s="13">
        <v>20.43</v>
      </c>
      <c r="D21" s="14">
        <f>SUM(D19:D20)</f>
        <v>273.98264399999999</v>
      </c>
    </row>
    <row r="22" spans="1:4" ht="14.75" customHeight="1" x14ac:dyDescent="0.3">
      <c r="A22" s="2"/>
      <c r="B22" s="2"/>
      <c r="C22" s="2"/>
      <c r="D22" s="2"/>
    </row>
    <row r="23" spans="1:4" ht="23.25" customHeight="1" x14ac:dyDescent="0.3">
      <c r="A23" s="92" t="s">
        <v>23</v>
      </c>
      <c r="B23" s="92"/>
      <c r="C23" s="92"/>
      <c r="D23" s="92"/>
    </row>
    <row r="24" spans="1:4" ht="11.75" customHeight="1" x14ac:dyDescent="0.3">
      <c r="A24" s="2"/>
      <c r="B24" s="2"/>
      <c r="C24" s="2"/>
      <c r="D24" s="2"/>
    </row>
    <row r="25" spans="1:4" ht="16.5" customHeight="1" x14ac:dyDescent="0.3">
      <c r="A25" s="6" t="s">
        <v>24</v>
      </c>
      <c r="B25" s="4" t="s">
        <v>25</v>
      </c>
      <c r="C25" s="5" t="s">
        <v>2</v>
      </c>
      <c r="D25" s="6" t="s">
        <v>3</v>
      </c>
    </row>
    <row r="26" spans="1:4" ht="17" customHeight="1" x14ac:dyDescent="0.3">
      <c r="A26" s="7" t="s">
        <v>4</v>
      </c>
      <c r="B26" s="8" t="s">
        <v>26</v>
      </c>
      <c r="C26" s="13">
        <v>20</v>
      </c>
      <c r="D26" s="11">
        <f>($D$21+$D$12)*C26/100</f>
        <v>323.01252879999998</v>
      </c>
    </row>
    <row r="27" spans="1:4" ht="17" customHeight="1" x14ac:dyDescent="0.3">
      <c r="A27" s="7" t="s">
        <v>6</v>
      </c>
      <c r="B27" s="8" t="s">
        <v>27</v>
      </c>
      <c r="C27" s="13">
        <v>2.5</v>
      </c>
      <c r="D27" s="11">
        <f t="shared" ref="D27:D33" si="0">($D$21+$D$12)*C27/100</f>
        <v>40.376566099999998</v>
      </c>
    </row>
    <row r="28" spans="1:4" ht="17" customHeight="1" x14ac:dyDescent="0.3">
      <c r="A28" s="7" t="s">
        <v>8</v>
      </c>
      <c r="B28" s="8" t="s">
        <v>28</v>
      </c>
      <c r="C28" s="13">
        <v>3</v>
      </c>
      <c r="D28" s="11">
        <f t="shared" si="0"/>
        <v>48.451879319999996</v>
      </c>
    </row>
    <row r="29" spans="1:4" ht="16" customHeight="1" x14ac:dyDescent="0.3">
      <c r="A29" s="7" t="s">
        <v>10</v>
      </c>
      <c r="B29" s="8" t="s">
        <v>29</v>
      </c>
      <c r="C29" s="13">
        <v>1.5</v>
      </c>
      <c r="D29" s="11">
        <f t="shared" si="0"/>
        <v>24.225939659999998</v>
      </c>
    </row>
    <row r="30" spans="1:4" ht="17" customHeight="1" x14ac:dyDescent="0.3">
      <c r="A30" s="7" t="s">
        <v>12</v>
      </c>
      <c r="B30" s="8" t="s">
        <v>30</v>
      </c>
      <c r="C30" s="13">
        <v>1</v>
      </c>
      <c r="D30" s="11">
        <f>($D$21+$D$12)*C30/100</f>
        <v>16.15062644</v>
      </c>
    </row>
    <row r="31" spans="1:4" ht="17" customHeight="1" x14ac:dyDescent="0.3">
      <c r="A31" s="7" t="s">
        <v>14</v>
      </c>
      <c r="B31" s="8" t="s">
        <v>31</v>
      </c>
      <c r="C31" s="13">
        <v>0.6</v>
      </c>
      <c r="D31" s="11">
        <f t="shared" si="0"/>
        <v>9.6903758639999982</v>
      </c>
    </row>
    <row r="32" spans="1:4" ht="17" customHeight="1" x14ac:dyDescent="0.3">
      <c r="A32" s="7" t="s">
        <v>32</v>
      </c>
      <c r="B32" s="8" t="s">
        <v>33</v>
      </c>
      <c r="C32" s="13">
        <v>0.2</v>
      </c>
      <c r="D32" s="11">
        <f t="shared" si="0"/>
        <v>3.230125288</v>
      </c>
    </row>
    <row r="33" spans="1:4" ht="17" customHeight="1" x14ac:dyDescent="0.3">
      <c r="A33" s="7" t="s">
        <v>34</v>
      </c>
      <c r="B33" s="8" t="s">
        <v>35</v>
      </c>
      <c r="C33" s="13">
        <v>8</v>
      </c>
      <c r="D33" s="11">
        <f t="shared" si="0"/>
        <v>129.20501152</v>
      </c>
    </row>
    <row r="34" spans="1:4" ht="17.25" customHeight="1" x14ac:dyDescent="0.3">
      <c r="A34" s="79" t="s">
        <v>16</v>
      </c>
      <c r="B34" s="81"/>
      <c r="C34" s="15">
        <v>36.799999999999997</v>
      </c>
      <c r="D34" s="14">
        <f>SUM(D26:D33)</f>
        <v>594.34305299199991</v>
      </c>
    </row>
    <row r="35" spans="1:4" ht="16.5" customHeight="1" x14ac:dyDescent="0.3">
      <c r="A35" s="89" t="s">
        <v>36</v>
      </c>
      <c r="B35" s="89"/>
      <c r="C35" s="89"/>
      <c r="D35" s="89"/>
    </row>
    <row r="36" spans="1:4" ht="16" customHeight="1" x14ac:dyDescent="0.3">
      <c r="A36" s="2"/>
      <c r="B36" s="2"/>
      <c r="C36" s="2"/>
      <c r="D36" s="2"/>
    </row>
    <row r="37" spans="1:4" ht="16.5" customHeight="1" x14ac:dyDescent="0.3">
      <c r="A37" s="6" t="s">
        <v>37</v>
      </c>
      <c r="B37" s="84" t="s">
        <v>38</v>
      </c>
      <c r="C37" s="85"/>
      <c r="D37" s="6" t="s">
        <v>3</v>
      </c>
    </row>
    <row r="38" spans="1:4" ht="17" customHeight="1" x14ac:dyDescent="0.3">
      <c r="A38" s="7" t="s">
        <v>4</v>
      </c>
      <c r="B38" s="86" t="s">
        <v>39</v>
      </c>
      <c r="C38" s="87"/>
      <c r="D38" s="11">
        <f>4.2*2*21-6%*D6</f>
        <v>95.935200000000009</v>
      </c>
    </row>
    <row r="39" spans="1:4" ht="17" customHeight="1" x14ac:dyDescent="0.3">
      <c r="A39" s="7" t="s">
        <v>6</v>
      </c>
      <c r="B39" s="86" t="s">
        <v>40</v>
      </c>
      <c r="C39" s="87"/>
      <c r="D39" s="11">
        <f>21*22*85%</f>
        <v>392.7</v>
      </c>
    </row>
    <row r="40" spans="1:4" ht="17" customHeight="1" x14ac:dyDescent="0.3">
      <c r="A40" s="7" t="s">
        <v>8</v>
      </c>
      <c r="B40" s="86" t="s">
        <v>41</v>
      </c>
      <c r="C40" s="87"/>
      <c r="D40" s="11">
        <f>D6*3.8%</f>
        <v>50.961039999999997</v>
      </c>
    </row>
    <row r="41" spans="1:4" ht="17" customHeight="1" x14ac:dyDescent="0.3">
      <c r="A41" s="7" t="s">
        <v>10</v>
      </c>
      <c r="B41" s="86" t="s">
        <v>42</v>
      </c>
      <c r="C41" s="87"/>
      <c r="D41" s="11">
        <v>5</v>
      </c>
    </row>
    <row r="42" spans="1:4" ht="17" customHeight="1" x14ac:dyDescent="0.3">
      <c r="A42" s="7" t="s">
        <v>12</v>
      </c>
      <c r="B42" s="86" t="s">
        <v>43</v>
      </c>
      <c r="C42" s="87"/>
      <c r="D42" s="11">
        <v>121</v>
      </c>
    </row>
    <row r="43" spans="1:4" ht="16.75" customHeight="1" x14ac:dyDescent="0.3">
      <c r="A43" s="79" t="s">
        <v>16</v>
      </c>
      <c r="B43" s="80"/>
      <c r="C43" s="81"/>
      <c r="D43" s="14">
        <f>SUM(D38:D42)</f>
        <v>665.59623999999997</v>
      </c>
    </row>
    <row r="44" spans="1:4" x14ac:dyDescent="0.3">
      <c r="A44" s="1"/>
      <c r="B44" s="1"/>
      <c r="C44" s="1"/>
      <c r="D44" s="1"/>
    </row>
    <row r="45" spans="1:4" ht="15.25" customHeight="1" x14ac:dyDescent="0.3">
      <c r="A45" s="91" t="s">
        <v>44</v>
      </c>
      <c r="B45" s="91"/>
      <c r="C45" s="91"/>
      <c r="D45" s="91"/>
    </row>
    <row r="46" spans="1:4" ht="16.75" customHeight="1" x14ac:dyDescent="0.3">
      <c r="A46" s="2"/>
      <c r="B46" s="2"/>
      <c r="C46" s="2"/>
      <c r="D46" s="2"/>
    </row>
    <row r="47" spans="1:4" ht="16.5" customHeight="1" x14ac:dyDescent="0.3">
      <c r="A47" s="3">
        <v>2</v>
      </c>
      <c r="B47" s="4" t="s">
        <v>45</v>
      </c>
      <c r="C47" s="5" t="s">
        <v>2</v>
      </c>
      <c r="D47" s="6" t="s">
        <v>3</v>
      </c>
    </row>
    <row r="48" spans="1:4" ht="16" customHeight="1" x14ac:dyDescent="0.3">
      <c r="A48" s="16" t="s">
        <v>46</v>
      </c>
      <c r="B48" s="8" t="s">
        <v>47</v>
      </c>
      <c r="C48" s="17"/>
      <c r="D48" s="11">
        <f>D21</f>
        <v>273.98264399999999</v>
      </c>
    </row>
    <row r="49" spans="1:4" ht="17" customHeight="1" x14ac:dyDescent="0.3">
      <c r="A49" s="16" t="s">
        <v>48</v>
      </c>
      <c r="B49" s="8" t="s">
        <v>49</v>
      </c>
      <c r="C49" s="17"/>
      <c r="D49" s="11">
        <f>D34</f>
        <v>594.34305299199991</v>
      </c>
    </row>
    <row r="50" spans="1:4" ht="17" customHeight="1" x14ac:dyDescent="0.3">
      <c r="A50" s="16" t="s">
        <v>50</v>
      </c>
      <c r="B50" s="8" t="s">
        <v>51</v>
      </c>
      <c r="C50" s="17"/>
      <c r="D50" s="11">
        <f>D43</f>
        <v>665.59623999999997</v>
      </c>
    </row>
    <row r="51" spans="1:4" ht="17.5" customHeight="1" x14ac:dyDescent="0.3">
      <c r="A51" s="79" t="s">
        <v>16</v>
      </c>
      <c r="B51" s="80"/>
      <c r="C51" s="81"/>
      <c r="D51" s="12">
        <f>SUM(D48:D50)</f>
        <v>1533.9219369919997</v>
      </c>
    </row>
    <row r="52" spans="1:4" x14ac:dyDescent="0.3">
      <c r="A52" s="1"/>
      <c r="B52" s="1"/>
      <c r="C52" s="1"/>
      <c r="D52" s="1"/>
    </row>
    <row r="53" spans="1:4" ht="16" customHeight="1" x14ac:dyDescent="0.3">
      <c r="A53" s="82" t="s">
        <v>52</v>
      </c>
      <c r="B53" s="82"/>
      <c r="C53" s="82"/>
      <c r="D53" s="82"/>
    </row>
    <row r="54" spans="1:4" ht="16" customHeight="1" x14ac:dyDescent="0.3">
      <c r="A54" s="2"/>
      <c r="B54" s="2"/>
      <c r="C54" s="2"/>
      <c r="D54" s="2"/>
    </row>
    <row r="55" spans="1:4" ht="16.5" customHeight="1" x14ac:dyDescent="0.3">
      <c r="A55" s="3">
        <v>3</v>
      </c>
      <c r="B55" s="4" t="s">
        <v>53</v>
      </c>
      <c r="C55" s="5" t="s">
        <v>2</v>
      </c>
      <c r="D55" s="6" t="s">
        <v>3</v>
      </c>
    </row>
    <row r="56" spans="1:4" ht="17" customHeight="1" x14ac:dyDescent="0.3">
      <c r="A56" s="7" t="s">
        <v>4</v>
      </c>
      <c r="B56" s="8" t="s">
        <v>54</v>
      </c>
      <c r="C56" s="13">
        <v>0.42</v>
      </c>
      <c r="D56" s="11">
        <f t="shared" ref="D56:D61" si="1">C56*$D$12/100</f>
        <v>5.6325359999999991</v>
      </c>
    </row>
    <row r="57" spans="1:4" ht="17" customHeight="1" x14ac:dyDescent="0.3">
      <c r="A57" s="7" t="s">
        <v>6</v>
      </c>
      <c r="B57" s="8" t="s">
        <v>55</v>
      </c>
      <c r="C57" s="13">
        <v>0.03</v>
      </c>
      <c r="D57" s="11">
        <f t="shared" si="1"/>
        <v>0.40232399999999996</v>
      </c>
    </row>
    <row r="58" spans="1:4" ht="28.5" customHeight="1" x14ac:dyDescent="0.3">
      <c r="A58" s="7" t="s">
        <v>8</v>
      </c>
      <c r="B58" s="18" t="s">
        <v>56</v>
      </c>
      <c r="C58" s="13">
        <v>0.21</v>
      </c>
      <c r="D58" s="11">
        <f t="shared" si="1"/>
        <v>2.8162679999999995</v>
      </c>
    </row>
    <row r="59" spans="1:4" ht="17" customHeight="1" x14ac:dyDescent="0.3">
      <c r="A59" s="7" t="s">
        <v>10</v>
      </c>
      <c r="B59" s="8" t="s">
        <v>57</v>
      </c>
      <c r="C59" s="13">
        <v>1.94</v>
      </c>
      <c r="D59" s="11">
        <f t="shared" si="1"/>
        <v>26.016951999999996</v>
      </c>
    </row>
    <row r="60" spans="1:4" ht="28.5" customHeight="1" x14ac:dyDescent="0.3">
      <c r="A60" s="7" t="s">
        <v>12</v>
      </c>
      <c r="B60" s="18" t="s">
        <v>58</v>
      </c>
      <c r="C60" s="13">
        <v>0.71</v>
      </c>
      <c r="D60" s="11">
        <f t="shared" si="1"/>
        <v>9.5216679999999982</v>
      </c>
    </row>
    <row r="61" spans="1:4" ht="28.5" customHeight="1" x14ac:dyDescent="0.3">
      <c r="A61" s="7" t="s">
        <v>14</v>
      </c>
      <c r="B61" s="18" t="s">
        <v>59</v>
      </c>
      <c r="C61" s="13">
        <v>3.88</v>
      </c>
      <c r="D61" s="11">
        <f t="shared" si="1"/>
        <v>52.033903999999993</v>
      </c>
    </row>
    <row r="62" spans="1:4" ht="17.25" customHeight="1" x14ac:dyDescent="0.3">
      <c r="A62" s="79" t="s">
        <v>16</v>
      </c>
      <c r="B62" s="80"/>
      <c r="C62" s="81"/>
      <c r="D62" s="14">
        <f>SUM(D56:D61)</f>
        <v>96.423651999999976</v>
      </c>
    </row>
    <row r="63" spans="1:4" ht="16.5" customHeight="1" x14ac:dyDescent="0.3">
      <c r="A63" s="82" t="s">
        <v>60</v>
      </c>
      <c r="B63" s="82"/>
      <c r="C63" s="82"/>
      <c r="D63" s="82"/>
    </row>
    <row r="64" spans="1:4" ht="11.75" customHeight="1" x14ac:dyDescent="0.3">
      <c r="A64" s="2"/>
      <c r="B64" s="2"/>
      <c r="C64" s="2"/>
      <c r="D64" s="2"/>
    </row>
    <row r="65" spans="1:5" ht="15.25" customHeight="1" x14ac:dyDescent="0.3">
      <c r="A65" s="90" t="s">
        <v>61</v>
      </c>
      <c r="B65" s="90"/>
      <c r="C65" s="90"/>
      <c r="D65" s="90"/>
    </row>
    <row r="66" spans="1:5" ht="11.75" customHeight="1" x14ac:dyDescent="0.3">
      <c r="A66" s="2"/>
      <c r="B66" s="2"/>
      <c r="C66" s="2"/>
      <c r="D66" s="2"/>
    </row>
    <row r="67" spans="1:5" ht="16.5" customHeight="1" x14ac:dyDescent="0.3">
      <c r="A67" s="6" t="s">
        <v>62</v>
      </c>
      <c r="B67" s="4" t="s">
        <v>63</v>
      </c>
      <c r="C67" s="5" t="s">
        <v>2</v>
      </c>
      <c r="D67" s="6" t="s">
        <v>3</v>
      </c>
      <c r="E67" s="21"/>
    </row>
    <row r="68" spans="1:5" ht="17" customHeight="1" x14ac:dyDescent="0.3">
      <c r="A68" s="7" t="s">
        <v>4</v>
      </c>
      <c r="B68" s="8" t="s">
        <v>64</v>
      </c>
      <c r="C68" s="13">
        <v>0.93</v>
      </c>
      <c r="D68" s="11">
        <f>($D$62+$D$51+$D$12)*C68/100</f>
        <v>27.634257977625598</v>
      </c>
    </row>
    <row r="69" spans="1:5" ht="17" customHeight="1" x14ac:dyDescent="0.3">
      <c r="A69" s="7" t="s">
        <v>6</v>
      </c>
      <c r="B69" s="8" t="s">
        <v>65</v>
      </c>
      <c r="C69" s="13">
        <v>0.56000000000000005</v>
      </c>
      <c r="D69" s="11">
        <f t="shared" ref="D69:D72" si="2">($D$62+$D$51+$D$12)*C69/100</f>
        <v>16.639983298355197</v>
      </c>
    </row>
    <row r="70" spans="1:5" ht="17" customHeight="1" x14ac:dyDescent="0.3">
      <c r="A70" s="7" t="s">
        <v>8</v>
      </c>
      <c r="B70" s="8" t="s">
        <v>66</v>
      </c>
      <c r="C70" s="13">
        <v>0.03</v>
      </c>
      <c r="D70" s="11">
        <f t="shared" si="2"/>
        <v>0.89142767669759992</v>
      </c>
    </row>
    <row r="71" spans="1:5" ht="17" customHeight="1" x14ac:dyDescent="0.3">
      <c r="A71" s="7" t="s">
        <v>10</v>
      </c>
      <c r="B71" s="8" t="s">
        <v>67</v>
      </c>
      <c r="C71" s="13">
        <v>0.08</v>
      </c>
      <c r="D71" s="11">
        <f t="shared" si="2"/>
        <v>2.3771404711935999</v>
      </c>
    </row>
    <row r="72" spans="1:5" ht="16" customHeight="1" x14ac:dyDescent="0.3">
      <c r="A72" s="7" t="s">
        <v>12</v>
      </c>
      <c r="B72" s="8" t="s">
        <v>68</v>
      </c>
      <c r="C72" s="13">
        <v>0.04</v>
      </c>
      <c r="D72" s="11">
        <f t="shared" si="2"/>
        <v>1.1885702355968</v>
      </c>
    </row>
    <row r="73" spans="1:5" ht="17" customHeight="1" x14ac:dyDescent="0.3">
      <c r="A73" s="7" t="s">
        <v>14</v>
      </c>
      <c r="B73" s="8" t="s">
        <v>69</v>
      </c>
      <c r="C73" s="13">
        <v>0</v>
      </c>
      <c r="D73" s="11">
        <v>0</v>
      </c>
    </row>
    <row r="74" spans="1:5" ht="17.5" customHeight="1" x14ac:dyDescent="0.3">
      <c r="A74" s="17"/>
      <c r="B74" s="5" t="s">
        <v>16</v>
      </c>
      <c r="C74" s="17"/>
      <c r="D74" s="14">
        <f>SUM(D68:D73)</f>
        <v>48.7313796594688</v>
      </c>
    </row>
    <row r="75" spans="1:5" ht="16" customHeight="1" x14ac:dyDescent="0.3">
      <c r="A75" s="2"/>
      <c r="B75" s="2"/>
      <c r="C75" s="2"/>
      <c r="D75" s="2"/>
    </row>
    <row r="76" spans="1:5" ht="16" customHeight="1" x14ac:dyDescent="0.3">
      <c r="A76" s="89" t="s">
        <v>70</v>
      </c>
      <c r="B76" s="89"/>
      <c r="C76" s="89"/>
      <c r="D76" s="89"/>
    </row>
    <row r="77" spans="1:5" ht="11.75" customHeight="1" x14ac:dyDescent="0.3">
      <c r="A77" s="2"/>
      <c r="B77" s="2"/>
      <c r="C77" s="2"/>
      <c r="D77" s="2"/>
    </row>
    <row r="78" spans="1:5" ht="16.5" customHeight="1" x14ac:dyDescent="0.3">
      <c r="A78" s="6" t="s">
        <v>71</v>
      </c>
      <c r="B78" s="4" t="s">
        <v>72</v>
      </c>
      <c r="C78" s="5" t="s">
        <v>2</v>
      </c>
      <c r="D78" s="6" t="s">
        <v>3</v>
      </c>
    </row>
    <row r="79" spans="1:5" ht="17" customHeight="1" x14ac:dyDescent="0.3">
      <c r="A79" s="7" t="s">
        <v>4</v>
      </c>
      <c r="B79" s="8" t="s">
        <v>73</v>
      </c>
      <c r="C79" s="13">
        <v>0</v>
      </c>
      <c r="D79" s="11">
        <v>0</v>
      </c>
    </row>
    <row r="80" spans="1:5" ht="16.75" customHeight="1" x14ac:dyDescent="0.3">
      <c r="A80" s="79" t="s">
        <v>16</v>
      </c>
      <c r="B80" s="81"/>
      <c r="C80" s="13">
        <v>0</v>
      </c>
      <c r="D80" s="14">
        <v>0</v>
      </c>
    </row>
    <row r="81" spans="1:4" x14ac:dyDescent="0.3">
      <c r="A81" s="1"/>
      <c r="B81" s="1"/>
      <c r="C81" s="1"/>
      <c r="D81" s="1"/>
    </row>
    <row r="82" spans="1:4" ht="22.5" customHeight="1" x14ac:dyDescent="0.3">
      <c r="A82" s="88" t="s">
        <v>74</v>
      </c>
      <c r="B82" s="88"/>
      <c r="C82" s="88"/>
      <c r="D82" s="88"/>
    </row>
    <row r="83" spans="1:4" ht="12.75" customHeight="1" x14ac:dyDescent="0.3">
      <c r="A83" s="2"/>
      <c r="B83" s="2"/>
      <c r="C83" s="2"/>
      <c r="D83" s="2"/>
    </row>
    <row r="84" spans="1:4" ht="16.5" customHeight="1" x14ac:dyDescent="0.3">
      <c r="A84" s="3">
        <v>4</v>
      </c>
      <c r="B84" s="4" t="s">
        <v>75</v>
      </c>
      <c r="C84" s="5" t="s">
        <v>2</v>
      </c>
      <c r="D84" s="6" t="s">
        <v>3</v>
      </c>
    </row>
    <row r="85" spans="1:4" ht="17" customHeight="1" x14ac:dyDescent="0.3">
      <c r="A85" s="16" t="s">
        <v>76</v>
      </c>
      <c r="B85" s="8" t="s">
        <v>77</v>
      </c>
      <c r="C85" s="13">
        <v>0</v>
      </c>
      <c r="D85" s="11">
        <f>D74</f>
        <v>48.7313796594688</v>
      </c>
    </row>
    <row r="86" spans="1:4" ht="16" customHeight="1" x14ac:dyDescent="0.3">
      <c r="A86" s="16" t="s">
        <v>78</v>
      </c>
      <c r="B86" s="8" t="s">
        <v>79</v>
      </c>
      <c r="C86" s="13">
        <v>0</v>
      </c>
      <c r="D86" s="11">
        <v>0</v>
      </c>
    </row>
    <row r="87" spans="1:4" ht="17.5" customHeight="1" x14ac:dyDescent="0.3">
      <c r="A87" s="79" t="s">
        <v>16</v>
      </c>
      <c r="B87" s="81"/>
      <c r="C87" s="15">
        <v>0</v>
      </c>
      <c r="D87" s="14">
        <f>D85</f>
        <v>48.7313796594688</v>
      </c>
    </row>
    <row r="88" spans="1:4" x14ac:dyDescent="0.3">
      <c r="A88" s="2"/>
      <c r="B88" s="2"/>
      <c r="C88" s="2"/>
      <c r="D88" s="2"/>
    </row>
    <row r="89" spans="1:4" ht="15.25" customHeight="1" x14ac:dyDescent="0.3">
      <c r="A89" s="82" t="s">
        <v>80</v>
      </c>
      <c r="B89" s="82"/>
      <c r="C89" s="82"/>
      <c r="D89" s="82"/>
    </row>
    <row r="90" spans="1:4" ht="11.75" customHeight="1" x14ac:dyDescent="0.3">
      <c r="A90" s="2"/>
      <c r="B90" s="2"/>
      <c r="C90" s="2"/>
      <c r="D90" s="2"/>
    </row>
    <row r="91" spans="1:4" ht="16.5" customHeight="1" x14ac:dyDescent="0.3">
      <c r="A91" s="3">
        <v>5</v>
      </c>
      <c r="B91" s="84" t="s">
        <v>81</v>
      </c>
      <c r="C91" s="85"/>
      <c r="D91" s="6" t="s">
        <v>3</v>
      </c>
    </row>
    <row r="92" spans="1:4" ht="17" customHeight="1" x14ac:dyDescent="0.3">
      <c r="A92" s="7" t="s">
        <v>4</v>
      </c>
      <c r="B92" s="86" t="s">
        <v>82</v>
      </c>
      <c r="C92" s="87"/>
      <c r="D92" s="11">
        <v>25</v>
      </c>
    </row>
    <row r="93" spans="1:4" ht="17" customHeight="1" x14ac:dyDescent="0.3">
      <c r="A93" s="7" t="s">
        <v>6</v>
      </c>
      <c r="B93" s="86" t="s">
        <v>83</v>
      </c>
      <c r="C93" s="87"/>
      <c r="D93" s="11">
        <v>140</v>
      </c>
    </row>
    <row r="94" spans="1:4" ht="17" customHeight="1" x14ac:dyDescent="0.3">
      <c r="A94" s="7" t="s">
        <v>8</v>
      </c>
      <c r="B94" s="86" t="s">
        <v>84</v>
      </c>
      <c r="C94" s="87"/>
      <c r="D94" s="11">
        <v>130</v>
      </c>
    </row>
    <row r="95" spans="1:4" ht="17" customHeight="1" x14ac:dyDescent="0.3">
      <c r="A95" s="7" t="s">
        <v>10</v>
      </c>
      <c r="B95" s="86" t="s">
        <v>15</v>
      </c>
      <c r="C95" s="87"/>
      <c r="D95" s="11">
        <v>0</v>
      </c>
    </row>
    <row r="96" spans="1:4" x14ac:dyDescent="0.3">
      <c r="A96" s="79" t="s">
        <v>16</v>
      </c>
      <c r="B96" s="80"/>
      <c r="C96" s="81"/>
      <c r="D96" s="14">
        <f>SUM(D92:D95)</f>
        <v>295</v>
      </c>
    </row>
    <row r="97" spans="1:5" ht="16.5" customHeight="1" x14ac:dyDescent="0.3">
      <c r="A97" s="82" t="s">
        <v>85</v>
      </c>
      <c r="B97" s="82"/>
      <c r="C97" s="82"/>
      <c r="D97" s="82"/>
    </row>
    <row r="98" spans="1:5" ht="6" customHeight="1" x14ac:dyDescent="0.3">
      <c r="A98" s="2"/>
      <c r="B98" s="2"/>
      <c r="C98" s="2"/>
      <c r="D98" s="2"/>
    </row>
    <row r="99" spans="1:5" ht="16.5" customHeight="1" x14ac:dyDescent="0.3">
      <c r="A99" s="19">
        <v>6</v>
      </c>
      <c r="B99" s="4" t="s">
        <v>86</v>
      </c>
      <c r="C99" s="5" t="s">
        <v>2</v>
      </c>
      <c r="D99" s="6" t="s">
        <v>3</v>
      </c>
    </row>
    <row r="100" spans="1:5" ht="17" customHeight="1" x14ac:dyDescent="0.3">
      <c r="A100" s="20" t="s">
        <v>4</v>
      </c>
      <c r="B100" s="8" t="s">
        <v>87</v>
      </c>
      <c r="C100" s="13">
        <v>1</v>
      </c>
      <c r="D100" s="11">
        <f>E100*C100/100</f>
        <v>33.151569686514684</v>
      </c>
      <c r="E100" s="23">
        <f>D96+D87+D62+D51+D12</f>
        <v>3315.1569686514686</v>
      </c>
    </row>
    <row r="101" spans="1:5" ht="17" customHeight="1" x14ac:dyDescent="0.3">
      <c r="A101" s="20" t="s">
        <v>6</v>
      </c>
      <c r="B101" s="8" t="s">
        <v>88</v>
      </c>
      <c r="C101" s="13">
        <v>1</v>
      </c>
      <c r="D101" s="11">
        <f>C101*(E100+D100)/100</f>
        <v>33.483085383379837</v>
      </c>
    </row>
    <row r="102" spans="1:5" ht="17" customHeight="1" x14ac:dyDescent="0.3">
      <c r="A102" s="20" t="s">
        <v>8</v>
      </c>
      <c r="B102" s="8" t="s">
        <v>89</v>
      </c>
      <c r="C102" s="13">
        <v>8.65</v>
      </c>
      <c r="D102" s="11">
        <f ca="1">C102*D118/100</f>
        <v>320.22438473114164</v>
      </c>
      <c r="E102" s="22"/>
    </row>
    <row r="103" spans="1:5" ht="17" customHeight="1" x14ac:dyDescent="0.3">
      <c r="A103" s="17"/>
      <c r="B103" s="8" t="s">
        <v>90</v>
      </c>
      <c r="C103" s="13">
        <v>3.65</v>
      </c>
      <c r="D103" s="11">
        <f ca="1">C103*D118/100</f>
        <v>135.12358430851643</v>
      </c>
      <c r="E103" s="22"/>
    </row>
    <row r="104" spans="1:5" ht="17" customHeight="1" x14ac:dyDescent="0.3">
      <c r="A104" s="17"/>
      <c r="B104" s="8" t="s">
        <v>91</v>
      </c>
      <c r="C104" s="13">
        <v>0</v>
      </c>
      <c r="D104" s="11">
        <v>0</v>
      </c>
    </row>
    <row r="105" spans="1:5" ht="16" customHeight="1" x14ac:dyDescent="0.3">
      <c r="A105" s="17"/>
      <c r="B105" s="8" t="s">
        <v>92</v>
      </c>
      <c r="C105" s="13">
        <v>5</v>
      </c>
      <c r="D105" s="11">
        <f ca="1">C105*D118/100</f>
        <v>185.10080042262521</v>
      </c>
      <c r="E105" s="22"/>
    </row>
    <row r="106" spans="1:5" ht="17.5" customHeight="1" x14ac:dyDescent="0.3">
      <c r="A106" s="79" t="s">
        <v>16</v>
      </c>
      <c r="B106" s="81"/>
      <c r="C106" s="13">
        <v>0</v>
      </c>
      <c r="D106" s="12">
        <f ca="1">D100+D101+D102</f>
        <v>386.85903980103615</v>
      </c>
    </row>
    <row r="107" spans="1:5" ht="18.75" customHeight="1" x14ac:dyDescent="0.3">
      <c r="A107" s="2"/>
      <c r="B107" s="2"/>
      <c r="C107" s="2"/>
      <c r="D107" s="2"/>
    </row>
    <row r="108" spans="1:5" ht="15.5" customHeight="1" x14ac:dyDescent="0.3">
      <c r="A108" s="83" t="s">
        <v>93</v>
      </c>
      <c r="B108" s="83"/>
      <c r="C108" s="83"/>
      <c r="D108" s="83"/>
    </row>
    <row r="109" spans="1:5" ht="6.75" customHeight="1" x14ac:dyDescent="0.3">
      <c r="A109" s="2"/>
      <c r="B109" s="2"/>
      <c r="C109" s="2"/>
      <c r="D109" s="2"/>
    </row>
    <row r="110" spans="1:5" ht="16.5" customHeight="1" x14ac:dyDescent="0.3">
      <c r="A110" s="17"/>
      <c r="B110" s="84" t="s">
        <v>94</v>
      </c>
      <c r="C110" s="85"/>
      <c r="D110" s="6" t="s">
        <v>3</v>
      </c>
    </row>
    <row r="111" spans="1:5" ht="17" customHeight="1" x14ac:dyDescent="0.3">
      <c r="A111" s="5" t="s">
        <v>95</v>
      </c>
      <c r="B111" s="86" t="s">
        <v>96</v>
      </c>
      <c r="C111" s="87"/>
      <c r="D111" s="10">
        <f>D12</f>
        <v>1341.08</v>
      </c>
    </row>
    <row r="112" spans="1:5" ht="17" customHeight="1" x14ac:dyDescent="0.3">
      <c r="A112" s="5" t="s">
        <v>97</v>
      </c>
      <c r="B112" s="86" t="s">
        <v>98</v>
      </c>
      <c r="C112" s="87"/>
      <c r="D112" s="10">
        <f>D51</f>
        <v>1533.9219369919997</v>
      </c>
    </row>
    <row r="113" spans="1:6" ht="16" customHeight="1" x14ac:dyDescent="0.3">
      <c r="A113" s="5" t="s">
        <v>99</v>
      </c>
      <c r="B113" s="86" t="s">
        <v>100</v>
      </c>
      <c r="C113" s="87"/>
      <c r="D113" s="11">
        <f>D62</f>
        <v>96.423651999999976</v>
      </c>
    </row>
    <row r="114" spans="1:6" ht="17" customHeight="1" x14ac:dyDescent="0.3">
      <c r="A114" s="5" t="s">
        <v>101</v>
      </c>
      <c r="B114" s="86" t="s">
        <v>102</v>
      </c>
      <c r="C114" s="87"/>
      <c r="D114" s="11">
        <f>D87</f>
        <v>48.7313796594688</v>
      </c>
    </row>
    <row r="115" spans="1:6" ht="17" customHeight="1" x14ac:dyDescent="0.3">
      <c r="A115" s="5" t="s">
        <v>103</v>
      </c>
      <c r="B115" s="86" t="s">
        <v>104</v>
      </c>
      <c r="C115" s="87"/>
      <c r="D115" s="11">
        <f>D96</f>
        <v>295</v>
      </c>
    </row>
    <row r="116" spans="1:6" ht="17" customHeight="1" x14ac:dyDescent="0.3">
      <c r="A116" s="79" t="s">
        <v>105</v>
      </c>
      <c r="B116" s="80"/>
      <c r="C116" s="81"/>
      <c r="D116" s="12">
        <f>SUM(D111:D115)</f>
        <v>3315.1569686514686</v>
      </c>
    </row>
    <row r="117" spans="1:6" ht="17" customHeight="1" x14ac:dyDescent="0.3">
      <c r="A117" s="5" t="s">
        <v>106</v>
      </c>
      <c r="B117" s="86" t="s">
        <v>107</v>
      </c>
      <c r="C117" s="87"/>
      <c r="D117" s="12">
        <f ca="1">D106</f>
        <v>386.85903980103615</v>
      </c>
    </row>
    <row r="118" spans="1:6" ht="17.25" customHeight="1" x14ac:dyDescent="0.3">
      <c r="A118" s="79" t="s">
        <v>108</v>
      </c>
      <c r="B118" s="80"/>
      <c r="C118" s="81"/>
      <c r="D118" s="12">
        <f ca="1">D117+D116</f>
        <v>3702.0160084525046</v>
      </c>
      <c r="F118" s="24"/>
    </row>
  </sheetData>
  <sheetProtection algorithmName="SHA-512" hashValue="N7prz/FQJ+5x0NeMJ3wXblaY9/bhYLmsDJmO3D66q+cBiox+2hxfBMd7WWz5Dulg9gH9tiq1qGrdCp0xaqJeZg==" saltValue="wZ9Wt+JFUd2cnPS4my3h4g==" spinCount="100000" sheet="1" objects="1" scenarios="1" selectLockedCells="1" selectUnlockedCells="1"/>
  <mergeCells count="45">
    <mergeCell ref="B39:C39"/>
    <mergeCell ref="A2:D2"/>
    <mergeCell ref="A3:D3"/>
    <mergeCell ref="A12:C12"/>
    <mergeCell ref="A14:D14"/>
    <mergeCell ref="A16:D16"/>
    <mergeCell ref="A21:B21"/>
    <mergeCell ref="A23:D23"/>
    <mergeCell ref="A34:B34"/>
    <mergeCell ref="A35:D35"/>
    <mergeCell ref="B37:C37"/>
    <mergeCell ref="B38:C38"/>
    <mergeCell ref="A80:B80"/>
    <mergeCell ref="B40:C40"/>
    <mergeCell ref="B41:C41"/>
    <mergeCell ref="B42:C42"/>
    <mergeCell ref="A43:C43"/>
    <mergeCell ref="A45:D45"/>
    <mergeCell ref="A51:C51"/>
    <mergeCell ref="A53:D53"/>
    <mergeCell ref="A62:C62"/>
    <mergeCell ref="A63:D63"/>
    <mergeCell ref="A65:D65"/>
    <mergeCell ref="A76:D76"/>
    <mergeCell ref="A108:D108"/>
    <mergeCell ref="A82:D82"/>
    <mergeCell ref="A87:B87"/>
    <mergeCell ref="A89:D89"/>
    <mergeCell ref="B91:C91"/>
    <mergeCell ref="B92:C92"/>
    <mergeCell ref="B93:C93"/>
    <mergeCell ref="B94:C94"/>
    <mergeCell ref="B95:C95"/>
    <mergeCell ref="A96:C96"/>
    <mergeCell ref="A97:D97"/>
    <mergeCell ref="A106:B106"/>
    <mergeCell ref="A116:C116"/>
    <mergeCell ref="B117:C117"/>
    <mergeCell ref="A118:C118"/>
    <mergeCell ref="B110:C110"/>
    <mergeCell ref="B111:C111"/>
    <mergeCell ref="B112:C112"/>
    <mergeCell ref="B113:C113"/>
    <mergeCell ref="B114:C114"/>
    <mergeCell ref="B115:C115"/>
  </mergeCells>
  <pageMargins left="0.511811024" right="0.511811024" top="0.78740157499999996" bottom="0.78740157499999996" header="0.31496062000000002" footer="0.31496062000000002"/>
  <pageSetup paperSize="9" scale="99" orientation="portrait" r:id="rId1"/>
  <colBreaks count="1" manualBreakCount="1">
    <brk id="4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A9BB2-019B-44AB-81DB-81DCE55CC290}">
  <dimension ref="A1:F118"/>
  <sheetViews>
    <sheetView view="pageBreakPreview" topLeftCell="A91" zoomScale="60" zoomScaleNormal="100" workbookViewId="0">
      <selection activeCell="B1" sqref="B1"/>
    </sheetView>
  </sheetViews>
  <sheetFormatPr defaultRowHeight="13" x14ac:dyDescent="0.3"/>
  <cols>
    <col min="1" max="1" width="4.69921875" customWidth="1"/>
    <col min="2" max="2" width="65.296875" customWidth="1"/>
    <col min="3" max="3" width="17.296875" customWidth="1"/>
    <col min="4" max="4" width="16.19921875" customWidth="1"/>
    <col min="5" max="5" width="16.09765625" customWidth="1"/>
    <col min="6" max="6" width="12.09765625" bestFit="1" customWidth="1"/>
  </cols>
  <sheetData>
    <row r="1" spans="1:4" ht="76.5" customHeight="1" x14ac:dyDescent="0.3"/>
    <row r="2" spans="1:4" ht="72.5" customHeight="1" x14ac:dyDescent="0.3">
      <c r="A2" s="93" t="s">
        <v>119</v>
      </c>
      <c r="B2" s="94"/>
      <c r="C2" s="94"/>
      <c r="D2" s="95"/>
    </row>
    <row r="3" spans="1:4" ht="15.75" customHeight="1" x14ac:dyDescent="0.3">
      <c r="A3" s="82" t="s">
        <v>0</v>
      </c>
      <c r="B3" s="82"/>
      <c r="C3" s="82"/>
      <c r="D3" s="82"/>
    </row>
    <row r="4" spans="1:4" ht="14.75" customHeight="1" x14ac:dyDescent="0.3">
      <c r="A4" s="2"/>
      <c r="B4" s="2"/>
      <c r="C4" s="2"/>
      <c r="D4" s="2"/>
    </row>
    <row r="5" spans="1:4" ht="16.5" customHeight="1" x14ac:dyDescent="0.3">
      <c r="A5" s="3">
        <v>1</v>
      </c>
      <c r="B5" s="4" t="s">
        <v>1</v>
      </c>
      <c r="C5" s="5" t="s">
        <v>2</v>
      </c>
      <c r="D5" s="6" t="s">
        <v>3</v>
      </c>
    </row>
    <row r="6" spans="1:4" ht="17" customHeight="1" x14ac:dyDescent="0.3">
      <c r="A6" s="7" t="s">
        <v>4</v>
      </c>
      <c r="B6" s="8" t="s">
        <v>5</v>
      </c>
      <c r="C6" s="9">
        <v>100</v>
      </c>
      <c r="D6" s="10">
        <v>2171.25</v>
      </c>
    </row>
    <row r="7" spans="1:4" ht="17" customHeight="1" x14ac:dyDescent="0.3">
      <c r="A7" s="7" t="s">
        <v>6</v>
      </c>
      <c r="B7" s="8" t="s">
        <v>7</v>
      </c>
      <c r="C7" s="9">
        <v>0</v>
      </c>
      <c r="D7" s="11">
        <v>0</v>
      </c>
    </row>
    <row r="8" spans="1:4" ht="17" customHeight="1" x14ac:dyDescent="0.3">
      <c r="A8" s="7" t="s">
        <v>8</v>
      </c>
      <c r="B8" s="8" t="s">
        <v>9</v>
      </c>
      <c r="C8" s="9">
        <v>0</v>
      </c>
      <c r="D8" s="11">
        <v>0</v>
      </c>
    </row>
    <row r="9" spans="1:4" ht="16" customHeight="1" x14ac:dyDescent="0.3">
      <c r="A9" s="7" t="s">
        <v>10</v>
      </c>
      <c r="B9" s="8" t="s">
        <v>11</v>
      </c>
      <c r="C9" s="9">
        <v>0</v>
      </c>
      <c r="D9" s="11">
        <v>0</v>
      </c>
    </row>
    <row r="10" spans="1:4" ht="17" customHeight="1" x14ac:dyDescent="0.3">
      <c r="A10" s="7" t="s">
        <v>12</v>
      </c>
      <c r="B10" s="8" t="s">
        <v>13</v>
      </c>
      <c r="C10" s="9">
        <v>0</v>
      </c>
      <c r="D10" s="11">
        <v>0</v>
      </c>
    </row>
    <row r="11" spans="1:4" ht="17" customHeight="1" x14ac:dyDescent="0.3">
      <c r="A11" s="7" t="s">
        <v>14</v>
      </c>
      <c r="B11" s="8" t="s">
        <v>15</v>
      </c>
      <c r="C11" s="9">
        <v>0</v>
      </c>
      <c r="D11" s="11">
        <v>0</v>
      </c>
    </row>
    <row r="12" spans="1:4" ht="17" customHeight="1" x14ac:dyDescent="0.3">
      <c r="A12" s="79" t="s">
        <v>16</v>
      </c>
      <c r="B12" s="80"/>
      <c r="C12" s="81"/>
      <c r="D12" s="12">
        <f>D6</f>
        <v>2171.25</v>
      </c>
    </row>
    <row r="13" spans="1:4" ht="17.5" customHeight="1" x14ac:dyDescent="0.3">
      <c r="A13" s="2"/>
      <c r="B13" s="2"/>
      <c r="C13" s="2"/>
      <c r="D13" s="2"/>
    </row>
    <row r="14" spans="1:4" ht="16.25" customHeight="1" x14ac:dyDescent="0.3">
      <c r="A14" s="82" t="s">
        <v>17</v>
      </c>
      <c r="B14" s="82"/>
      <c r="C14" s="82"/>
      <c r="D14" s="82"/>
    </row>
    <row r="15" spans="1:4" ht="8.75" customHeight="1" x14ac:dyDescent="0.3">
      <c r="A15" s="2"/>
      <c r="B15" s="2"/>
      <c r="C15" s="2"/>
      <c r="D15" s="2"/>
    </row>
    <row r="16" spans="1:4" ht="15.25" customHeight="1" x14ac:dyDescent="0.3">
      <c r="A16" s="89" t="s">
        <v>18</v>
      </c>
      <c r="B16" s="89"/>
      <c r="C16" s="89"/>
      <c r="D16" s="89"/>
    </row>
    <row r="17" spans="1:4" ht="14.75" customHeight="1" x14ac:dyDescent="0.3">
      <c r="A17" s="2"/>
      <c r="B17" s="2"/>
      <c r="C17" s="2"/>
      <c r="D17" s="2"/>
    </row>
    <row r="18" spans="1:4" ht="16.5" customHeight="1" x14ac:dyDescent="0.3">
      <c r="A18" s="6" t="s">
        <v>19</v>
      </c>
      <c r="B18" s="4" t="s">
        <v>20</v>
      </c>
      <c r="C18" s="5" t="s">
        <v>2</v>
      </c>
      <c r="D18" s="6" t="s">
        <v>3</v>
      </c>
    </row>
    <row r="19" spans="1:4" ht="17" customHeight="1" x14ac:dyDescent="0.3">
      <c r="A19" s="7" t="s">
        <v>4</v>
      </c>
      <c r="B19" s="8" t="s">
        <v>21</v>
      </c>
      <c r="C19" s="13">
        <v>8.33</v>
      </c>
      <c r="D19" s="11">
        <f>C19*D12/100</f>
        <v>180.86512500000001</v>
      </c>
    </row>
    <row r="20" spans="1:4" ht="17" customHeight="1" x14ac:dyDescent="0.3">
      <c r="A20" s="7" t="s">
        <v>6</v>
      </c>
      <c r="B20" s="8" t="s">
        <v>22</v>
      </c>
      <c r="C20" s="13">
        <v>12.1</v>
      </c>
      <c r="D20" s="11">
        <f>C20*D12/100</f>
        <v>262.72125</v>
      </c>
    </row>
    <row r="21" spans="1:4" ht="16.75" customHeight="1" x14ac:dyDescent="0.3">
      <c r="A21" s="79" t="s">
        <v>16</v>
      </c>
      <c r="B21" s="81"/>
      <c r="C21" s="13">
        <v>20.43</v>
      </c>
      <c r="D21" s="14">
        <f>SUM(D19:D20)</f>
        <v>443.58637499999998</v>
      </c>
    </row>
    <row r="22" spans="1:4" ht="14.75" customHeight="1" x14ac:dyDescent="0.3">
      <c r="A22" s="2"/>
      <c r="B22" s="2"/>
      <c r="C22" s="2"/>
      <c r="D22" s="2"/>
    </row>
    <row r="23" spans="1:4" ht="23.25" customHeight="1" x14ac:dyDescent="0.3">
      <c r="A23" s="92" t="s">
        <v>23</v>
      </c>
      <c r="B23" s="92"/>
      <c r="C23" s="92"/>
      <c r="D23" s="92"/>
    </row>
    <row r="24" spans="1:4" ht="11.75" customHeight="1" x14ac:dyDescent="0.3">
      <c r="A24" s="2"/>
      <c r="B24" s="2"/>
      <c r="C24" s="2"/>
      <c r="D24" s="2"/>
    </row>
    <row r="25" spans="1:4" ht="16.5" customHeight="1" x14ac:dyDescent="0.3">
      <c r="A25" s="6" t="s">
        <v>24</v>
      </c>
      <c r="B25" s="4" t="s">
        <v>25</v>
      </c>
      <c r="C25" s="5" t="s">
        <v>2</v>
      </c>
      <c r="D25" s="6" t="s">
        <v>3</v>
      </c>
    </row>
    <row r="26" spans="1:4" ht="17" customHeight="1" x14ac:dyDescent="0.3">
      <c r="A26" s="7" t="s">
        <v>4</v>
      </c>
      <c r="B26" s="8" t="s">
        <v>26</v>
      </c>
      <c r="C26" s="13">
        <v>20</v>
      </c>
      <c r="D26" s="11">
        <f>($D$21+$D$12)*C26/100</f>
        <v>522.96727499999997</v>
      </c>
    </row>
    <row r="27" spans="1:4" ht="17" customHeight="1" x14ac:dyDescent="0.3">
      <c r="A27" s="7" t="s">
        <v>6</v>
      </c>
      <c r="B27" s="8" t="s">
        <v>27</v>
      </c>
      <c r="C27" s="13">
        <v>2.5</v>
      </c>
      <c r="D27" s="11">
        <f t="shared" ref="D27:D33" si="0">($D$21+$D$12)*C27/100</f>
        <v>65.370909374999997</v>
      </c>
    </row>
    <row r="28" spans="1:4" ht="17" customHeight="1" x14ac:dyDescent="0.3">
      <c r="A28" s="7" t="s">
        <v>8</v>
      </c>
      <c r="B28" s="8" t="s">
        <v>28</v>
      </c>
      <c r="C28" s="13">
        <v>3</v>
      </c>
      <c r="D28" s="11">
        <f t="shared" si="0"/>
        <v>78.44509124999999</v>
      </c>
    </row>
    <row r="29" spans="1:4" ht="16" customHeight="1" x14ac:dyDescent="0.3">
      <c r="A29" s="7" t="s">
        <v>10</v>
      </c>
      <c r="B29" s="8" t="s">
        <v>29</v>
      </c>
      <c r="C29" s="13">
        <v>1.5</v>
      </c>
      <c r="D29" s="11">
        <f t="shared" si="0"/>
        <v>39.222545624999995</v>
      </c>
    </row>
    <row r="30" spans="1:4" ht="17" customHeight="1" x14ac:dyDescent="0.3">
      <c r="A30" s="7" t="s">
        <v>12</v>
      </c>
      <c r="B30" s="8" t="s">
        <v>30</v>
      </c>
      <c r="C30" s="13">
        <v>1</v>
      </c>
      <c r="D30" s="11">
        <f>($D$21+$D$12)*C30/100</f>
        <v>26.148363749999998</v>
      </c>
    </row>
    <row r="31" spans="1:4" ht="17" customHeight="1" x14ac:dyDescent="0.3">
      <c r="A31" s="7" t="s">
        <v>14</v>
      </c>
      <c r="B31" s="8" t="s">
        <v>31</v>
      </c>
      <c r="C31" s="13">
        <v>0.6</v>
      </c>
      <c r="D31" s="11">
        <f t="shared" si="0"/>
        <v>15.689018249999998</v>
      </c>
    </row>
    <row r="32" spans="1:4" ht="17" customHeight="1" x14ac:dyDescent="0.3">
      <c r="A32" s="7" t="s">
        <v>32</v>
      </c>
      <c r="B32" s="8" t="s">
        <v>33</v>
      </c>
      <c r="C32" s="13">
        <v>0.2</v>
      </c>
      <c r="D32" s="11">
        <f t="shared" si="0"/>
        <v>5.2296727499999998</v>
      </c>
    </row>
    <row r="33" spans="1:4" ht="17" customHeight="1" x14ac:dyDescent="0.3">
      <c r="A33" s="7" t="s">
        <v>34</v>
      </c>
      <c r="B33" s="8" t="s">
        <v>35</v>
      </c>
      <c r="C33" s="13">
        <v>8</v>
      </c>
      <c r="D33" s="11">
        <f t="shared" si="0"/>
        <v>209.18690999999998</v>
      </c>
    </row>
    <row r="34" spans="1:4" ht="17.25" customHeight="1" x14ac:dyDescent="0.3">
      <c r="A34" s="79" t="s">
        <v>16</v>
      </c>
      <c r="B34" s="81"/>
      <c r="C34" s="15">
        <v>36.799999999999997</v>
      </c>
      <c r="D34" s="14">
        <f>SUM(D26:D33)</f>
        <v>962.25978599999996</v>
      </c>
    </row>
    <row r="35" spans="1:4" ht="16.5" customHeight="1" x14ac:dyDescent="0.3">
      <c r="A35" s="89" t="s">
        <v>36</v>
      </c>
      <c r="B35" s="89"/>
      <c r="C35" s="89"/>
      <c r="D35" s="89"/>
    </row>
    <row r="36" spans="1:4" ht="16" customHeight="1" x14ac:dyDescent="0.3">
      <c r="A36" s="2"/>
      <c r="B36" s="2"/>
      <c r="C36" s="2"/>
      <c r="D36" s="2"/>
    </row>
    <row r="37" spans="1:4" ht="16.5" customHeight="1" x14ac:dyDescent="0.3">
      <c r="A37" s="6" t="s">
        <v>37</v>
      </c>
      <c r="B37" s="84" t="s">
        <v>38</v>
      </c>
      <c r="C37" s="85"/>
      <c r="D37" s="6" t="s">
        <v>3</v>
      </c>
    </row>
    <row r="38" spans="1:4" ht="17" customHeight="1" x14ac:dyDescent="0.3">
      <c r="A38" s="7" t="s">
        <v>4</v>
      </c>
      <c r="B38" s="86" t="s">
        <v>39</v>
      </c>
      <c r="C38" s="87"/>
      <c r="D38" s="11">
        <f>4.2*2*21-6%*D6</f>
        <v>46.125</v>
      </c>
    </row>
    <row r="39" spans="1:4" ht="17" customHeight="1" x14ac:dyDescent="0.3">
      <c r="A39" s="7" t="s">
        <v>6</v>
      </c>
      <c r="B39" s="86" t="s">
        <v>40</v>
      </c>
      <c r="C39" s="87"/>
      <c r="D39" s="11">
        <f>21*22*85%</f>
        <v>392.7</v>
      </c>
    </row>
    <row r="40" spans="1:4" ht="17" customHeight="1" x14ac:dyDescent="0.3">
      <c r="A40" s="7" t="s">
        <v>8</v>
      </c>
      <c r="B40" s="86" t="s">
        <v>41</v>
      </c>
      <c r="C40" s="87"/>
      <c r="D40" s="11">
        <f>D6*3.8%</f>
        <v>82.507499999999993</v>
      </c>
    </row>
    <row r="41" spans="1:4" ht="17" customHeight="1" x14ac:dyDescent="0.3">
      <c r="A41" s="7" t="s">
        <v>10</v>
      </c>
      <c r="B41" s="86" t="s">
        <v>42</v>
      </c>
      <c r="C41" s="87"/>
      <c r="D41" s="11">
        <v>5</v>
      </c>
    </row>
    <row r="42" spans="1:4" ht="17" customHeight="1" x14ac:dyDescent="0.3">
      <c r="A42" s="7" t="s">
        <v>12</v>
      </c>
      <c r="B42" s="86" t="s">
        <v>43</v>
      </c>
      <c r="C42" s="87"/>
      <c r="D42" s="11">
        <v>121</v>
      </c>
    </row>
    <row r="43" spans="1:4" ht="16.75" customHeight="1" x14ac:dyDescent="0.3">
      <c r="A43" s="79" t="s">
        <v>16</v>
      </c>
      <c r="B43" s="80"/>
      <c r="C43" s="81"/>
      <c r="D43" s="14">
        <f>SUM(D38:D42)</f>
        <v>647.33249999999998</v>
      </c>
    </row>
    <row r="44" spans="1:4" x14ac:dyDescent="0.3">
      <c r="A44" s="1"/>
      <c r="B44" s="1"/>
      <c r="C44" s="1"/>
      <c r="D44" s="1"/>
    </row>
    <row r="45" spans="1:4" ht="15.25" customHeight="1" x14ac:dyDescent="0.3">
      <c r="A45" s="91" t="s">
        <v>44</v>
      </c>
      <c r="B45" s="91"/>
      <c r="C45" s="91"/>
      <c r="D45" s="91"/>
    </row>
    <row r="46" spans="1:4" ht="16.75" customHeight="1" x14ac:dyDescent="0.3">
      <c r="A46" s="2"/>
      <c r="B46" s="2"/>
      <c r="C46" s="2"/>
      <c r="D46" s="2"/>
    </row>
    <row r="47" spans="1:4" ht="16.5" customHeight="1" x14ac:dyDescent="0.3">
      <c r="A47" s="3">
        <v>2</v>
      </c>
      <c r="B47" s="4" t="s">
        <v>45</v>
      </c>
      <c r="C47" s="5" t="s">
        <v>2</v>
      </c>
      <c r="D47" s="6" t="s">
        <v>3</v>
      </c>
    </row>
    <row r="48" spans="1:4" ht="16" customHeight="1" x14ac:dyDescent="0.3">
      <c r="A48" s="16" t="s">
        <v>46</v>
      </c>
      <c r="B48" s="8" t="s">
        <v>47</v>
      </c>
      <c r="C48" s="17"/>
      <c r="D48" s="11">
        <f>D21</f>
        <v>443.58637499999998</v>
      </c>
    </row>
    <row r="49" spans="1:4" ht="17" customHeight="1" x14ac:dyDescent="0.3">
      <c r="A49" s="16" t="s">
        <v>48</v>
      </c>
      <c r="B49" s="8" t="s">
        <v>49</v>
      </c>
      <c r="C49" s="17"/>
      <c r="D49" s="11">
        <f>D34</f>
        <v>962.25978599999996</v>
      </c>
    </row>
    <row r="50" spans="1:4" ht="17" customHeight="1" x14ac:dyDescent="0.3">
      <c r="A50" s="16" t="s">
        <v>50</v>
      </c>
      <c r="B50" s="8" t="s">
        <v>51</v>
      </c>
      <c r="C50" s="17"/>
      <c r="D50" s="11">
        <f>D43</f>
        <v>647.33249999999998</v>
      </c>
    </row>
    <row r="51" spans="1:4" ht="17.5" customHeight="1" x14ac:dyDescent="0.3">
      <c r="A51" s="79" t="s">
        <v>16</v>
      </c>
      <c r="B51" s="80"/>
      <c r="C51" s="81"/>
      <c r="D51" s="12">
        <f>SUM(D48:D50)</f>
        <v>2053.1786609999999</v>
      </c>
    </row>
    <row r="52" spans="1:4" x14ac:dyDescent="0.3">
      <c r="A52" s="1"/>
      <c r="B52" s="1"/>
      <c r="C52" s="1"/>
      <c r="D52" s="1"/>
    </row>
    <row r="53" spans="1:4" ht="16" customHeight="1" x14ac:dyDescent="0.3">
      <c r="A53" s="82" t="s">
        <v>52</v>
      </c>
      <c r="B53" s="82"/>
      <c r="C53" s="82"/>
      <c r="D53" s="82"/>
    </row>
    <row r="54" spans="1:4" ht="16" customHeight="1" x14ac:dyDescent="0.3">
      <c r="A54" s="2"/>
      <c r="B54" s="2"/>
      <c r="C54" s="2"/>
      <c r="D54" s="2"/>
    </row>
    <row r="55" spans="1:4" ht="16.5" customHeight="1" x14ac:dyDescent="0.3">
      <c r="A55" s="3">
        <v>3</v>
      </c>
      <c r="B55" s="4" t="s">
        <v>53</v>
      </c>
      <c r="C55" s="5" t="s">
        <v>2</v>
      </c>
      <c r="D55" s="6" t="s">
        <v>3</v>
      </c>
    </row>
    <row r="56" spans="1:4" ht="17" customHeight="1" x14ac:dyDescent="0.3">
      <c r="A56" s="7" t="s">
        <v>4</v>
      </c>
      <c r="B56" s="8" t="s">
        <v>54</v>
      </c>
      <c r="C56" s="13">
        <v>0.42</v>
      </c>
      <c r="D56" s="11">
        <f t="shared" ref="D56:D61" si="1">C56*$D$12/100</f>
        <v>9.1192499999999992</v>
      </c>
    </row>
    <row r="57" spans="1:4" ht="17" customHeight="1" x14ac:dyDescent="0.3">
      <c r="A57" s="7" t="s">
        <v>6</v>
      </c>
      <c r="B57" s="8" t="s">
        <v>55</v>
      </c>
      <c r="C57" s="13">
        <v>0.03</v>
      </c>
      <c r="D57" s="11">
        <f t="shared" si="1"/>
        <v>0.65137500000000004</v>
      </c>
    </row>
    <row r="58" spans="1:4" ht="28.5" customHeight="1" x14ac:dyDescent="0.3">
      <c r="A58" s="7" t="s">
        <v>8</v>
      </c>
      <c r="B58" s="18" t="s">
        <v>56</v>
      </c>
      <c r="C58" s="13">
        <v>0.21</v>
      </c>
      <c r="D58" s="11">
        <f t="shared" si="1"/>
        <v>4.5596249999999996</v>
      </c>
    </row>
    <row r="59" spans="1:4" ht="17" customHeight="1" x14ac:dyDescent="0.3">
      <c r="A59" s="7" t="s">
        <v>10</v>
      </c>
      <c r="B59" s="8" t="s">
        <v>57</v>
      </c>
      <c r="C59" s="13">
        <v>1.94</v>
      </c>
      <c r="D59" s="11">
        <f t="shared" si="1"/>
        <v>42.122249999999994</v>
      </c>
    </row>
    <row r="60" spans="1:4" ht="28.5" customHeight="1" x14ac:dyDescent="0.3">
      <c r="A60" s="7" t="s">
        <v>12</v>
      </c>
      <c r="B60" s="18" t="s">
        <v>58</v>
      </c>
      <c r="C60" s="13">
        <v>0.71</v>
      </c>
      <c r="D60" s="11">
        <f t="shared" si="1"/>
        <v>15.415874999999998</v>
      </c>
    </row>
    <row r="61" spans="1:4" ht="28.5" customHeight="1" x14ac:dyDescent="0.3">
      <c r="A61" s="7" t="s">
        <v>14</v>
      </c>
      <c r="B61" s="18" t="s">
        <v>59</v>
      </c>
      <c r="C61" s="13">
        <v>3.88</v>
      </c>
      <c r="D61" s="11">
        <f t="shared" si="1"/>
        <v>84.244499999999988</v>
      </c>
    </row>
    <row r="62" spans="1:4" ht="17.25" customHeight="1" x14ac:dyDescent="0.3">
      <c r="A62" s="79" t="s">
        <v>16</v>
      </c>
      <c r="B62" s="80"/>
      <c r="C62" s="81"/>
      <c r="D62" s="14">
        <f>SUM(D56:D61)</f>
        <v>156.11287499999997</v>
      </c>
    </row>
    <row r="63" spans="1:4" ht="16.5" customHeight="1" x14ac:dyDescent="0.3">
      <c r="A63" s="82" t="s">
        <v>60</v>
      </c>
      <c r="B63" s="82"/>
      <c r="C63" s="82"/>
      <c r="D63" s="82"/>
    </row>
    <row r="64" spans="1:4" ht="11.75" customHeight="1" x14ac:dyDescent="0.3">
      <c r="A64" s="2"/>
      <c r="B64" s="2"/>
      <c r="C64" s="2"/>
      <c r="D64" s="2"/>
    </row>
    <row r="65" spans="1:5" ht="15.25" customHeight="1" x14ac:dyDescent="0.3">
      <c r="A65" s="90" t="s">
        <v>61</v>
      </c>
      <c r="B65" s="90"/>
      <c r="C65" s="90"/>
      <c r="D65" s="90"/>
    </row>
    <row r="66" spans="1:5" ht="11.75" customHeight="1" x14ac:dyDescent="0.3">
      <c r="A66" s="2"/>
      <c r="B66" s="2"/>
      <c r="C66" s="2"/>
      <c r="D66" s="2"/>
    </row>
    <row r="67" spans="1:5" ht="16.5" customHeight="1" x14ac:dyDescent="0.3">
      <c r="A67" s="6" t="s">
        <v>62</v>
      </c>
      <c r="B67" s="4" t="s">
        <v>63</v>
      </c>
      <c r="C67" s="5" t="s">
        <v>2</v>
      </c>
      <c r="D67" s="6" t="s">
        <v>3</v>
      </c>
      <c r="E67" s="21"/>
    </row>
    <row r="68" spans="1:5" ht="17" customHeight="1" x14ac:dyDescent="0.3">
      <c r="A68" s="7" t="s">
        <v>4</v>
      </c>
      <c r="B68" s="8" t="s">
        <v>64</v>
      </c>
      <c r="C68" s="13">
        <v>0.93</v>
      </c>
      <c r="D68" s="11">
        <f>($D$62+$D$51+$D$12)*C68/100</f>
        <v>40.739036284800001</v>
      </c>
    </row>
    <row r="69" spans="1:5" ht="17" customHeight="1" x14ac:dyDescent="0.3">
      <c r="A69" s="7" t="s">
        <v>6</v>
      </c>
      <c r="B69" s="8" t="s">
        <v>65</v>
      </c>
      <c r="C69" s="13">
        <v>0.56000000000000005</v>
      </c>
      <c r="D69" s="11">
        <f t="shared" ref="D69:D72" si="2">($D$62+$D$51+$D$12)*C69/100</f>
        <v>24.5310326016</v>
      </c>
    </row>
    <row r="70" spans="1:5" ht="17" customHeight="1" x14ac:dyDescent="0.3">
      <c r="A70" s="7" t="s">
        <v>8</v>
      </c>
      <c r="B70" s="8" t="s">
        <v>66</v>
      </c>
      <c r="C70" s="13">
        <v>0.03</v>
      </c>
      <c r="D70" s="11">
        <f t="shared" si="2"/>
        <v>1.3141624607999998</v>
      </c>
    </row>
    <row r="71" spans="1:5" ht="17" customHeight="1" x14ac:dyDescent="0.3">
      <c r="A71" s="7" t="s">
        <v>10</v>
      </c>
      <c r="B71" s="8" t="s">
        <v>67</v>
      </c>
      <c r="C71" s="13">
        <v>0.08</v>
      </c>
      <c r="D71" s="11">
        <f t="shared" si="2"/>
        <v>3.5044332288</v>
      </c>
    </row>
    <row r="72" spans="1:5" ht="16" customHeight="1" x14ac:dyDescent="0.3">
      <c r="A72" s="7" t="s">
        <v>12</v>
      </c>
      <c r="B72" s="8" t="s">
        <v>68</v>
      </c>
      <c r="C72" s="13">
        <v>0.04</v>
      </c>
      <c r="D72" s="11">
        <f t="shared" si="2"/>
        <v>1.7522166144</v>
      </c>
    </row>
    <row r="73" spans="1:5" ht="17" customHeight="1" x14ac:dyDescent="0.3">
      <c r="A73" s="7" t="s">
        <v>14</v>
      </c>
      <c r="B73" s="8" t="s">
        <v>69</v>
      </c>
      <c r="C73" s="13">
        <v>0</v>
      </c>
      <c r="D73" s="11">
        <v>0</v>
      </c>
    </row>
    <row r="74" spans="1:5" ht="17.5" customHeight="1" x14ac:dyDescent="0.3">
      <c r="A74" s="17"/>
      <c r="B74" s="5" t="s">
        <v>16</v>
      </c>
      <c r="C74" s="17"/>
      <c r="D74" s="14">
        <f>SUM(D68:D73)</f>
        <v>71.840881190399998</v>
      </c>
    </row>
    <row r="75" spans="1:5" ht="16" customHeight="1" x14ac:dyDescent="0.3">
      <c r="A75" s="2"/>
      <c r="B75" s="2"/>
      <c r="C75" s="2"/>
      <c r="D75" s="2"/>
    </row>
    <row r="76" spans="1:5" ht="16" customHeight="1" x14ac:dyDescent="0.3">
      <c r="A76" s="89" t="s">
        <v>70</v>
      </c>
      <c r="B76" s="89"/>
      <c r="C76" s="89"/>
      <c r="D76" s="89"/>
    </row>
    <row r="77" spans="1:5" ht="11.75" customHeight="1" x14ac:dyDescent="0.3">
      <c r="A77" s="2"/>
      <c r="B77" s="2"/>
      <c r="C77" s="2"/>
      <c r="D77" s="2"/>
    </row>
    <row r="78" spans="1:5" ht="16.5" customHeight="1" x14ac:dyDescent="0.3">
      <c r="A78" s="6" t="s">
        <v>71</v>
      </c>
      <c r="B78" s="4" t="s">
        <v>72</v>
      </c>
      <c r="C78" s="5" t="s">
        <v>2</v>
      </c>
      <c r="D78" s="6" t="s">
        <v>3</v>
      </c>
    </row>
    <row r="79" spans="1:5" ht="17" customHeight="1" x14ac:dyDescent="0.3">
      <c r="A79" s="7" t="s">
        <v>4</v>
      </c>
      <c r="B79" s="8" t="s">
        <v>73</v>
      </c>
      <c r="C79" s="13">
        <v>0</v>
      </c>
      <c r="D79" s="11">
        <v>0</v>
      </c>
    </row>
    <row r="80" spans="1:5" ht="16.75" customHeight="1" x14ac:dyDescent="0.3">
      <c r="A80" s="79" t="s">
        <v>16</v>
      </c>
      <c r="B80" s="81"/>
      <c r="C80" s="13">
        <v>0</v>
      </c>
      <c r="D80" s="14">
        <v>0</v>
      </c>
    </row>
    <row r="81" spans="1:4" x14ac:dyDescent="0.3">
      <c r="A81" s="1"/>
      <c r="B81" s="1"/>
      <c r="C81" s="1"/>
      <c r="D81" s="1"/>
    </row>
    <row r="82" spans="1:4" ht="22.5" customHeight="1" x14ac:dyDescent="0.3">
      <c r="A82" s="88" t="s">
        <v>74</v>
      </c>
      <c r="B82" s="88"/>
      <c r="C82" s="88"/>
      <c r="D82" s="88"/>
    </row>
    <row r="83" spans="1:4" ht="12.75" customHeight="1" x14ac:dyDescent="0.3">
      <c r="A83" s="2"/>
      <c r="B83" s="2"/>
      <c r="C83" s="2"/>
      <c r="D83" s="2"/>
    </row>
    <row r="84" spans="1:4" ht="16.5" customHeight="1" x14ac:dyDescent="0.3">
      <c r="A84" s="3">
        <v>4</v>
      </c>
      <c r="B84" s="4" t="s">
        <v>75</v>
      </c>
      <c r="C84" s="5" t="s">
        <v>2</v>
      </c>
      <c r="D84" s="6" t="s">
        <v>3</v>
      </c>
    </row>
    <row r="85" spans="1:4" ht="17" customHeight="1" x14ac:dyDescent="0.3">
      <c r="A85" s="16" t="s">
        <v>76</v>
      </c>
      <c r="B85" s="8" t="s">
        <v>77</v>
      </c>
      <c r="C85" s="13">
        <v>0</v>
      </c>
      <c r="D85" s="11">
        <f>D74</f>
        <v>71.840881190399998</v>
      </c>
    </row>
    <row r="86" spans="1:4" ht="16" customHeight="1" x14ac:dyDescent="0.3">
      <c r="A86" s="16" t="s">
        <v>78</v>
      </c>
      <c r="B86" s="8" t="s">
        <v>79</v>
      </c>
      <c r="C86" s="13">
        <v>0</v>
      </c>
      <c r="D86" s="11">
        <v>0</v>
      </c>
    </row>
    <row r="87" spans="1:4" ht="17.5" customHeight="1" x14ac:dyDescent="0.3">
      <c r="A87" s="79" t="s">
        <v>16</v>
      </c>
      <c r="B87" s="81"/>
      <c r="C87" s="15">
        <v>0</v>
      </c>
      <c r="D87" s="14">
        <f>D85</f>
        <v>71.840881190399998</v>
      </c>
    </row>
    <row r="88" spans="1:4" x14ac:dyDescent="0.3">
      <c r="A88" s="2"/>
      <c r="B88" s="2"/>
      <c r="C88" s="2"/>
      <c r="D88" s="2"/>
    </row>
    <row r="89" spans="1:4" ht="15.25" customHeight="1" x14ac:dyDescent="0.3">
      <c r="A89" s="82" t="s">
        <v>80</v>
      </c>
      <c r="B89" s="82"/>
      <c r="C89" s="82"/>
      <c r="D89" s="82"/>
    </row>
    <row r="90" spans="1:4" ht="11.75" customHeight="1" x14ac:dyDescent="0.3">
      <c r="A90" s="2"/>
      <c r="B90" s="2"/>
      <c r="C90" s="2"/>
      <c r="D90" s="2"/>
    </row>
    <row r="91" spans="1:4" ht="16.5" customHeight="1" x14ac:dyDescent="0.3">
      <c r="A91" s="3">
        <v>5</v>
      </c>
      <c r="B91" s="84" t="s">
        <v>81</v>
      </c>
      <c r="C91" s="85"/>
      <c r="D91" s="6" t="s">
        <v>3</v>
      </c>
    </row>
    <row r="92" spans="1:4" ht="17" customHeight="1" x14ac:dyDescent="0.3">
      <c r="A92" s="7" t="s">
        <v>4</v>
      </c>
      <c r="B92" s="86" t="s">
        <v>82</v>
      </c>
      <c r="C92" s="87"/>
      <c r="D92" s="11">
        <v>25.13</v>
      </c>
    </row>
    <row r="93" spans="1:4" ht="17" customHeight="1" x14ac:dyDescent="0.3">
      <c r="A93" s="7" t="s">
        <v>6</v>
      </c>
      <c r="B93" s="86" t="s">
        <v>83</v>
      </c>
      <c r="C93" s="87"/>
      <c r="D93" s="11">
        <v>0</v>
      </c>
    </row>
    <row r="94" spans="1:4" ht="17" customHeight="1" x14ac:dyDescent="0.3">
      <c r="A94" s="7" t="s">
        <v>8</v>
      </c>
      <c r="B94" s="86" t="s">
        <v>84</v>
      </c>
      <c r="C94" s="87"/>
      <c r="D94" s="11">
        <v>0</v>
      </c>
    </row>
    <row r="95" spans="1:4" ht="17" customHeight="1" x14ac:dyDescent="0.3">
      <c r="A95" s="7" t="s">
        <v>10</v>
      </c>
      <c r="B95" s="86" t="s">
        <v>15</v>
      </c>
      <c r="C95" s="87"/>
      <c r="D95" s="11">
        <v>0</v>
      </c>
    </row>
    <row r="96" spans="1:4" x14ac:dyDescent="0.3">
      <c r="A96" s="79" t="s">
        <v>16</v>
      </c>
      <c r="B96" s="80"/>
      <c r="C96" s="81"/>
      <c r="D96" s="14">
        <f>SUM(D92:D95)</f>
        <v>25.13</v>
      </c>
    </row>
    <row r="97" spans="1:6" ht="16.5" customHeight="1" x14ac:dyDescent="0.3">
      <c r="A97" s="82" t="s">
        <v>85</v>
      </c>
      <c r="B97" s="82"/>
      <c r="C97" s="82"/>
      <c r="D97" s="82"/>
    </row>
    <row r="98" spans="1:6" ht="6" customHeight="1" x14ac:dyDescent="0.3">
      <c r="A98" s="2"/>
      <c r="B98" s="2"/>
      <c r="C98" s="2"/>
      <c r="D98" s="2"/>
    </row>
    <row r="99" spans="1:6" ht="16.5" customHeight="1" x14ac:dyDescent="0.3">
      <c r="A99" s="19">
        <v>6</v>
      </c>
      <c r="B99" s="4" t="s">
        <v>86</v>
      </c>
      <c r="C99" s="5" t="s">
        <v>2</v>
      </c>
      <c r="D99" s="6" t="s">
        <v>3</v>
      </c>
      <c r="F99" s="52"/>
    </row>
    <row r="100" spans="1:6" ht="17" customHeight="1" x14ac:dyDescent="0.3">
      <c r="A100" s="20" t="s">
        <v>4</v>
      </c>
      <c r="B100" s="8" t="s">
        <v>87</v>
      </c>
      <c r="C100" s="13">
        <v>5.89</v>
      </c>
      <c r="D100" s="11">
        <f>E100*C100/100</f>
        <v>263.72548137251454</v>
      </c>
      <c r="E100" s="23">
        <f>D96+D87+D62+D51+D12</f>
        <v>4477.5124171903999</v>
      </c>
    </row>
    <row r="101" spans="1:6" ht="17" customHeight="1" x14ac:dyDescent="0.3">
      <c r="A101" s="20" t="s">
        <v>6</v>
      </c>
      <c r="B101" s="8" t="s">
        <v>88</v>
      </c>
      <c r="C101" s="13">
        <v>5.8</v>
      </c>
      <c r="D101" s="11">
        <f>C101*(E100+D100)/100</f>
        <v>274.99179811664902</v>
      </c>
    </row>
    <row r="102" spans="1:6" ht="17" customHeight="1" x14ac:dyDescent="0.3">
      <c r="A102" s="20" t="s">
        <v>8</v>
      </c>
      <c r="B102" s="8" t="s">
        <v>89</v>
      </c>
      <c r="C102" s="13">
        <v>8.65</v>
      </c>
      <c r="D102" s="11">
        <f ca="1">C102*D118/100</f>
        <v>474.99055146445789</v>
      </c>
      <c r="E102" s="22"/>
    </row>
    <row r="103" spans="1:6" ht="17" customHeight="1" x14ac:dyDescent="0.3">
      <c r="A103" s="17"/>
      <c r="B103" s="8" t="s">
        <v>90</v>
      </c>
      <c r="C103" s="13">
        <v>3.65</v>
      </c>
      <c r="D103" s="11">
        <f ca="1">C103*D118/100</f>
        <v>200.42953905725682</v>
      </c>
      <c r="E103" s="22"/>
    </row>
    <row r="104" spans="1:6" ht="17" customHeight="1" x14ac:dyDescent="0.3">
      <c r="A104" s="17"/>
      <c r="B104" s="8" t="s">
        <v>91</v>
      </c>
      <c r="C104" s="13">
        <v>0</v>
      </c>
      <c r="D104" s="11">
        <v>0</v>
      </c>
    </row>
    <row r="105" spans="1:6" ht="16" customHeight="1" x14ac:dyDescent="0.3">
      <c r="A105" s="17"/>
      <c r="B105" s="8" t="s">
        <v>92</v>
      </c>
      <c r="C105" s="13">
        <v>5</v>
      </c>
      <c r="D105" s="11">
        <f ca="1">C105*D118/100</f>
        <v>274.56101240720108</v>
      </c>
      <c r="E105" s="22"/>
    </row>
    <row r="106" spans="1:6" ht="17.5" customHeight="1" x14ac:dyDescent="0.3">
      <c r="A106" s="79" t="s">
        <v>16</v>
      </c>
      <c r="B106" s="81"/>
      <c r="C106" s="13">
        <v>0</v>
      </c>
      <c r="D106" s="12">
        <f ca="1">D100+D101+D102</f>
        <v>1013.7078309536214</v>
      </c>
    </row>
    <row r="107" spans="1:6" ht="18.75" customHeight="1" x14ac:dyDescent="0.3">
      <c r="A107" s="2"/>
      <c r="B107" s="2"/>
      <c r="C107" s="2"/>
      <c r="D107" s="2"/>
    </row>
    <row r="108" spans="1:6" ht="15.5" customHeight="1" x14ac:dyDescent="0.3">
      <c r="A108" s="83" t="s">
        <v>93</v>
      </c>
      <c r="B108" s="83"/>
      <c r="C108" s="83"/>
      <c r="D108" s="83"/>
    </row>
    <row r="109" spans="1:6" ht="6.75" customHeight="1" x14ac:dyDescent="0.3">
      <c r="A109" s="2"/>
      <c r="B109" s="2"/>
      <c r="C109" s="2"/>
      <c r="D109" s="2"/>
    </row>
    <row r="110" spans="1:6" ht="16.5" customHeight="1" x14ac:dyDescent="0.3">
      <c r="A110" s="17"/>
      <c r="B110" s="84" t="s">
        <v>94</v>
      </c>
      <c r="C110" s="85"/>
      <c r="D110" s="6" t="s">
        <v>3</v>
      </c>
    </row>
    <row r="111" spans="1:6" ht="17" customHeight="1" x14ac:dyDescent="0.3">
      <c r="A111" s="5" t="s">
        <v>95</v>
      </c>
      <c r="B111" s="86" t="s">
        <v>96</v>
      </c>
      <c r="C111" s="87"/>
      <c r="D111" s="10">
        <f>D12</f>
        <v>2171.25</v>
      </c>
    </row>
    <row r="112" spans="1:6" ht="17" customHeight="1" x14ac:dyDescent="0.3">
      <c r="A112" s="5" t="s">
        <v>97</v>
      </c>
      <c r="B112" s="86" t="s">
        <v>98</v>
      </c>
      <c r="C112" s="87"/>
      <c r="D112" s="10">
        <f>D51</f>
        <v>2053.1786609999999</v>
      </c>
    </row>
    <row r="113" spans="1:6" ht="16" customHeight="1" x14ac:dyDescent="0.3">
      <c r="A113" s="5" t="s">
        <v>99</v>
      </c>
      <c r="B113" s="86" t="s">
        <v>100</v>
      </c>
      <c r="C113" s="87"/>
      <c r="D113" s="11">
        <f>D62</f>
        <v>156.11287499999997</v>
      </c>
    </row>
    <row r="114" spans="1:6" ht="17" customHeight="1" x14ac:dyDescent="0.3">
      <c r="A114" s="5" t="s">
        <v>101</v>
      </c>
      <c r="B114" s="86" t="s">
        <v>102</v>
      </c>
      <c r="C114" s="87"/>
      <c r="D114" s="11">
        <f>D87</f>
        <v>71.840881190399998</v>
      </c>
    </row>
    <row r="115" spans="1:6" ht="17" customHeight="1" x14ac:dyDescent="0.3">
      <c r="A115" s="5" t="s">
        <v>103</v>
      </c>
      <c r="B115" s="86" t="s">
        <v>104</v>
      </c>
      <c r="C115" s="87"/>
      <c r="D115" s="11">
        <f>D96</f>
        <v>25.13</v>
      </c>
    </row>
    <row r="116" spans="1:6" ht="17" customHeight="1" x14ac:dyDescent="0.3">
      <c r="A116" s="79" t="s">
        <v>105</v>
      </c>
      <c r="B116" s="80"/>
      <c r="C116" s="81"/>
      <c r="D116" s="12">
        <f>SUM(D111:D115)</f>
        <v>4477.5124171903999</v>
      </c>
    </row>
    <row r="117" spans="1:6" ht="17" customHeight="1" x14ac:dyDescent="0.3">
      <c r="A117" s="5" t="s">
        <v>106</v>
      </c>
      <c r="B117" s="86" t="s">
        <v>107</v>
      </c>
      <c r="C117" s="87"/>
      <c r="D117" s="12">
        <f ca="1">D106</f>
        <v>1013.7078309536214</v>
      </c>
    </row>
    <row r="118" spans="1:6" ht="17.25" customHeight="1" x14ac:dyDescent="0.3">
      <c r="A118" s="79" t="s">
        <v>108</v>
      </c>
      <c r="B118" s="80"/>
      <c r="C118" s="81"/>
      <c r="D118" s="12">
        <f ca="1">D117+D116</f>
        <v>5491.2202481440218</v>
      </c>
      <c r="F118" s="24"/>
    </row>
  </sheetData>
  <sheetProtection algorithmName="SHA-512" hashValue="/LRAxlVIAc8AYATbS6biWA9YTjHfp2K8CYjq3E8xrdsXDVBMriUDCPGvs009dXBVOLjBJnhmfAi1bCXHo+d+zQ==" saltValue="/xbxo69VPxW46Z50FmZQCg==" spinCount="100000" sheet="1" objects="1" scenarios="1" selectLockedCells="1" selectUnlockedCells="1"/>
  <mergeCells count="45">
    <mergeCell ref="B39:C39"/>
    <mergeCell ref="A2:D2"/>
    <mergeCell ref="A3:D3"/>
    <mergeCell ref="A12:C12"/>
    <mergeCell ref="A14:D14"/>
    <mergeCell ref="A16:D16"/>
    <mergeCell ref="A21:B21"/>
    <mergeCell ref="A23:D23"/>
    <mergeCell ref="A34:B34"/>
    <mergeCell ref="A35:D35"/>
    <mergeCell ref="B37:C37"/>
    <mergeCell ref="B38:C38"/>
    <mergeCell ref="A80:B80"/>
    <mergeCell ref="B40:C40"/>
    <mergeCell ref="B41:C41"/>
    <mergeCell ref="B42:C42"/>
    <mergeCell ref="A43:C43"/>
    <mergeCell ref="A45:D45"/>
    <mergeCell ref="A51:C51"/>
    <mergeCell ref="A53:D53"/>
    <mergeCell ref="A62:C62"/>
    <mergeCell ref="A63:D63"/>
    <mergeCell ref="A65:D65"/>
    <mergeCell ref="A76:D76"/>
    <mergeCell ref="A108:D108"/>
    <mergeCell ref="A82:D82"/>
    <mergeCell ref="A87:B87"/>
    <mergeCell ref="A89:D89"/>
    <mergeCell ref="B91:C91"/>
    <mergeCell ref="B92:C92"/>
    <mergeCell ref="B93:C93"/>
    <mergeCell ref="B94:C94"/>
    <mergeCell ref="B95:C95"/>
    <mergeCell ref="A96:C96"/>
    <mergeCell ref="A97:D97"/>
    <mergeCell ref="A106:B106"/>
    <mergeCell ref="A116:C116"/>
    <mergeCell ref="B117:C117"/>
    <mergeCell ref="A118:C118"/>
    <mergeCell ref="B110:C110"/>
    <mergeCell ref="B111:C111"/>
    <mergeCell ref="B112:C112"/>
    <mergeCell ref="B113:C113"/>
    <mergeCell ref="B114:C114"/>
    <mergeCell ref="B115:C115"/>
  </mergeCells>
  <pageMargins left="0.511811024" right="0.511811024" top="0.78740157499999996" bottom="0.78740157499999996" header="0.31496062000000002" footer="0.31496062000000002"/>
  <pageSetup paperSize="9" scale="99" orientation="portrait" r:id="rId1"/>
  <colBreaks count="1" manualBreakCount="1">
    <brk id="4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CF9F2-C526-4428-B8F5-609FE7B7681C}">
  <dimension ref="A1:F118"/>
  <sheetViews>
    <sheetView view="pageBreakPreview" topLeftCell="A100" zoomScale="60" zoomScaleNormal="100" workbookViewId="0"/>
  </sheetViews>
  <sheetFormatPr defaultRowHeight="13" x14ac:dyDescent="0.3"/>
  <cols>
    <col min="1" max="1" width="4.69921875" customWidth="1"/>
    <col min="2" max="2" width="65.296875" customWidth="1"/>
    <col min="3" max="3" width="17.296875" customWidth="1"/>
    <col min="4" max="4" width="16.19921875" customWidth="1"/>
    <col min="5" max="5" width="16.09765625" customWidth="1"/>
    <col min="6" max="6" width="12.09765625" bestFit="1" customWidth="1"/>
  </cols>
  <sheetData>
    <row r="1" spans="1:4" ht="75.5" customHeight="1" x14ac:dyDescent="0.3"/>
    <row r="2" spans="1:4" ht="72.5" customHeight="1" x14ac:dyDescent="0.3">
      <c r="A2" s="93" t="s">
        <v>120</v>
      </c>
      <c r="B2" s="94"/>
      <c r="C2" s="94"/>
      <c r="D2" s="95"/>
    </row>
    <row r="3" spans="1:4" ht="15.75" customHeight="1" x14ac:dyDescent="0.3">
      <c r="A3" s="82" t="s">
        <v>0</v>
      </c>
      <c r="B3" s="82"/>
      <c r="C3" s="82"/>
      <c r="D3" s="82"/>
    </row>
    <row r="4" spans="1:4" ht="14.75" customHeight="1" x14ac:dyDescent="0.3">
      <c r="A4" s="2"/>
      <c r="B4" s="2"/>
      <c r="C4" s="2"/>
      <c r="D4" s="2"/>
    </row>
    <row r="5" spans="1:4" ht="16.5" customHeight="1" x14ac:dyDescent="0.3">
      <c r="A5" s="3">
        <v>1</v>
      </c>
      <c r="B5" s="4" t="s">
        <v>1</v>
      </c>
      <c r="C5" s="5" t="s">
        <v>2</v>
      </c>
      <c r="D5" s="6" t="s">
        <v>3</v>
      </c>
    </row>
    <row r="6" spans="1:4" ht="17" customHeight="1" x14ac:dyDescent="0.3">
      <c r="A6" s="7" t="s">
        <v>4</v>
      </c>
      <c r="B6" s="8" t="s">
        <v>5</v>
      </c>
      <c r="C6" s="9">
        <v>100</v>
      </c>
      <c r="D6" s="10">
        <v>1603.37</v>
      </c>
    </row>
    <row r="7" spans="1:4" ht="17" customHeight="1" x14ac:dyDescent="0.3">
      <c r="A7" s="7" t="s">
        <v>6</v>
      </c>
      <c r="B7" s="8" t="s">
        <v>7</v>
      </c>
      <c r="C7" s="9">
        <v>0</v>
      </c>
      <c r="D7" s="11">
        <v>0</v>
      </c>
    </row>
    <row r="8" spans="1:4" ht="17" customHeight="1" x14ac:dyDescent="0.3">
      <c r="A8" s="7" t="s">
        <v>8</v>
      </c>
      <c r="B8" s="8" t="s">
        <v>9</v>
      </c>
      <c r="C8" s="9">
        <v>0</v>
      </c>
      <c r="D8" s="11">
        <v>0</v>
      </c>
    </row>
    <row r="9" spans="1:4" ht="16" customHeight="1" x14ac:dyDescent="0.3">
      <c r="A9" s="7" t="s">
        <v>10</v>
      </c>
      <c r="B9" s="8" t="s">
        <v>11</v>
      </c>
      <c r="C9" s="9">
        <v>0</v>
      </c>
      <c r="D9" s="11">
        <v>0</v>
      </c>
    </row>
    <row r="10" spans="1:4" ht="17" customHeight="1" x14ac:dyDescent="0.3">
      <c r="A10" s="7" t="s">
        <v>12</v>
      </c>
      <c r="B10" s="8" t="s">
        <v>13</v>
      </c>
      <c r="C10" s="9">
        <v>0</v>
      </c>
      <c r="D10" s="11">
        <v>0</v>
      </c>
    </row>
    <row r="11" spans="1:4" ht="17" customHeight="1" x14ac:dyDescent="0.3">
      <c r="A11" s="7" t="s">
        <v>14</v>
      </c>
      <c r="B11" s="8" t="s">
        <v>15</v>
      </c>
      <c r="C11" s="9">
        <v>0</v>
      </c>
      <c r="D11" s="11">
        <v>0</v>
      </c>
    </row>
    <row r="12" spans="1:4" ht="17" customHeight="1" x14ac:dyDescent="0.3">
      <c r="A12" s="79" t="s">
        <v>16</v>
      </c>
      <c r="B12" s="80"/>
      <c r="C12" s="81"/>
      <c r="D12" s="12">
        <f>D6</f>
        <v>1603.37</v>
      </c>
    </row>
    <row r="13" spans="1:4" ht="17.5" customHeight="1" x14ac:dyDescent="0.3">
      <c r="A13" s="2"/>
      <c r="B13" s="2"/>
      <c r="C13" s="2"/>
      <c r="D13" s="2"/>
    </row>
    <row r="14" spans="1:4" ht="16.25" customHeight="1" x14ac:dyDescent="0.3">
      <c r="A14" s="82" t="s">
        <v>17</v>
      </c>
      <c r="B14" s="82"/>
      <c r="C14" s="82"/>
      <c r="D14" s="82"/>
    </row>
    <row r="15" spans="1:4" ht="8.75" customHeight="1" x14ac:dyDescent="0.3">
      <c r="A15" s="2"/>
      <c r="B15" s="2"/>
      <c r="C15" s="2"/>
      <c r="D15" s="2"/>
    </row>
    <row r="16" spans="1:4" ht="15.25" customHeight="1" x14ac:dyDescent="0.3">
      <c r="A16" s="89" t="s">
        <v>18</v>
      </c>
      <c r="B16" s="89"/>
      <c r="C16" s="89"/>
      <c r="D16" s="89"/>
    </row>
    <row r="17" spans="1:4" ht="14.75" customHeight="1" x14ac:dyDescent="0.3">
      <c r="A17" s="2"/>
      <c r="B17" s="2"/>
      <c r="C17" s="2"/>
      <c r="D17" s="2"/>
    </row>
    <row r="18" spans="1:4" ht="16.5" customHeight="1" x14ac:dyDescent="0.3">
      <c r="A18" s="6" t="s">
        <v>19</v>
      </c>
      <c r="B18" s="4" t="s">
        <v>20</v>
      </c>
      <c r="C18" s="5" t="s">
        <v>2</v>
      </c>
      <c r="D18" s="6" t="s">
        <v>3</v>
      </c>
    </row>
    <row r="19" spans="1:4" ht="17" customHeight="1" x14ac:dyDescent="0.3">
      <c r="A19" s="7" t="s">
        <v>4</v>
      </c>
      <c r="B19" s="8" t="s">
        <v>21</v>
      </c>
      <c r="C19" s="13">
        <v>8.33</v>
      </c>
      <c r="D19" s="11">
        <f>C19*D12/100</f>
        <v>133.560721</v>
      </c>
    </row>
    <row r="20" spans="1:4" ht="17" customHeight="1" x14ac:dyDescent="0.3">
      <c r="A20" s="7" t="s">
        <v>6</v>
      </c>
      <c r="B20" s="8" t="s">
        <v>22</v>
      </c>
      <c r="C20" s="13">
        <v>12.1</v>
      </c>
      <c r="D20" s="11">
        <f>C20*D12/100</f>
        <v>194.00776999999999</v>
      </c>
    </row>
    <row r="21" spans="1:4" ht="16.75" customHeight="1" x14ac:dyDescent="0.3">
      <c r="A21" s="79" t="s">
        <v>16</v>
      </c>
      <c r="B21" s="81"/>
      <c r="C21" s="13">
        <v>20.43</v>
      </c>
      <c r="D21" s="14">
        <f>SUM(D19:D20)</f>
        <v>327.56849099999999</v>
      </c>
    </row>
    <row r="22" spans="1:4" ht="14.75" customHeight="1" x14ac:dyDescent="0.3">
      <c r="A22" s="2"/>
      <c r="B22" s="2"/>
      <c r="C22" s="2"/>
      <c r="D22" s="2"/>
    </row>
    <row r="23" spans="1:4" ht="23.25" customHeight="1" x14ac:dyDescent="0.3">
      <c r="A23" s="92" t="s">
        <v>23</v>
      </c>
      <c r="B23" s="92"/>
      <c r="C23" s="92"/>
      <c r="D23" s="92"/>
    </row>
    <row r="24" spans="1:4" ht="11.75" customHeight="1" x14ac:dyDescent="0.3">
      <c r="A24" s="2"/>
      <c r="B24" s="2"/>
      <c r="C24" s="2"/>
      <c r="D24" s="2"/>
    </row>
    <row r="25" spans="1:4" ht="16.5" customHeight="1" x14ac:dyDescent="0.3">
      <c r="A25" s="6" t="s">
        <v>24</v>
      </c>
      <c r="B25" s="4" t="s">
        <v>25</v>
      </c>
      <c r="C25" s="5" t="s">
        <v>2</v>
      </c>
      <c r="D25" s="6" t="s">
        <v>3</v>
      </c>
    </row>
    <row r="26" spans="1:4" ht="17" customHeight="1" x14ac:dyDescent="0.3">
      <c r="A26" s="7" t="s">
        <v>4</v>
      </c>
      <c r="B26" s="8" t="s">
        <v>26</v>
      </c>
      <c r="C26" s="13">
        <v>20</v>
      </c>
      <c r="D26" s="11">
        <f>($D$21+$D$12)*C26/100</f>
        <v>386.1876982</v>
      </c>
    </row>
    <row r="27" spans="1:4" ht="17" customHeight="1" x14ac:dyDescent="0.3">
      <c r="A27" s="7" t="s">
        <v>6</v>
      </c>
      <c r="B27" s="8" t="s">
        <v>27</v>
      </c>
      <c r="C27" s="13">
        <v>2.5</v>
      </c>
      <c r="D27" s="11">
        <f t="shared" ref="D27:D33" si="0">($D$21+$D$12)*C27/100</f>
        <v>48.273462275</v>
      </c>
    </row>
    <row r="28" spans="1:4" ht="17" customHeight="1" x14ac:dyDescent="0.3">
      <c r="A28" s="7" t="s">
        <v>8</v>
      </c>
      <c r="B28" s="8" t="s">
        <v>28</v>
      </c>
      <c r="C28" s="13">
        <v>3</v>
      </c>
      <c r="D28" s="11">
        <f t="shared" si="0"/>
        <v>57.928154729999996</v>
      </c>
    </row>
    <row r="29" spans="1:4" ht="16" customHeight="1" x14ac:dyDescent="0.3">
      <c r="A29" s="7" t="s">
        <v>10</v>
      </c>
      <c r="B29" s="8" t="s">
        <v>29</v>
      </c>
      <c r="C29" s="13">
        <v>1.5</v>
      </c>
      <c r="D29" s="11">
        <f t="shared" si="0"/>
        <v>28.964077364999998</v>
      </c>
    </row>
    <row r="30" spans="1:4" ht="17" customHeight="1" x14ac:dyDescent="0.3">
      <c r="A30" s="7" t="s">
        <v>12</v>
      </c>
      <c r="B30" s="8" t="s">
        <v>30</v>
      </c>
      <c r="C30" s="13">
        <v>1</v>
      </c>
      <c r="D30" s="11">
        <f>($D$21+$D$12)*C30/100</f>
        <v>19.309384909999999</v>
      </c>
    </row>
    <row r="31" spans="1:4" ht="17" customHeight="1" x14ac:dyDescent="0.3">
      <c r="A31" s="7" t="s">
        <v>14</v>
      </c>
      <c r="B31" s="8" t="s">
        <v>31</v>
      </c>
      <c r="C31" s="13">
        <v>0.6</v>
      </c>
      <c r="D31" s="11">
        <f t="shared" si="0"/>
        <v>11.585630945999998</v>
      </c>
    </row>
    <row r="32" spans="1:4" ht="17" customHeight="1" x14ac:dyDescent="0.3">
      <c r="A32" s="7" t="s">
        <v>32</v>
      </c>
      <c r="B32" s="8" t="s">
        <v>33</v>
      </c>
      <c r="C32" s="13">
        <v>0.2</v>
      </c>
      <c r="D32" s="11">
        <f t="shared" si="0"/>
        <v>3.8618769820000001</v>
      </c>
    </row>
    <row r="33" spans="1:4" ht="17" customHeight="1" x14ac:dyDescent="0.3">
      <c r="A33" s="7" t="s">
        <v>34</v>
      </c>
      <c r="B33" s="8" t="s">
        <v>35</v>
      </c>
      <c r="C33" s="13">
        <v>8</v>
      </c>
      <c r="D33" s="11">
        <f t="shared" si="0"/>
        <v>154.47507927999999</v>
      </c>
    </row>
    <row r="34" spans="1:4" ht="17.25" customHeight="1" x14ac:dyDescent="0.3">
      <c r="A34" s="79" t="s">
        <v>16</v>
      </c>
      <c r="B34" s="81"/>
      <c r="C34" s="15">
        <v>36.799999999999997</v>
      </c>
      <c r="D34" s="14">
        <f>SUM(D26:D33)</f>
        <v>710.58536468800003</v>
      </c>
    </row>
    <row r="35" spans="1:4" ht="16.5" customHeight="1" x14ac:dyDescent="0.3">
      <c r="A35" s="89" t="s">
        <v>36</v>
      </c>
      <c r="B35" s="89"/>
      <c r="C35" s="89"/>
      <c r="D35" s="89"/>
    </row>
    <row r="36" spans="1:4" ht="16" customHeight="1" x14ac:dyDescent="0.3">
      <c r="A36" s="2"/>
      <c r="B36" s="2"/>
      <c r="C36" s="2"/>
      <c r="D36" s="2"/>
    </row>
    <row r="37" spans="1:4" ht="16.5" customHeight="1" x14ac:dyDescent="0.3">
      <c r="A37" s="6" t="s">
        <v>37</v>
      </c>
      <c r="B37" s="84" t="s">
        <v>38</v>
      </c>
      <c r="C37" s="85"/>
      <c r="D37" s="6" t="s">
        <v>3</v>
      </c>
    </row>
    <row r="38" spans="1:4" ht="17" customHeight="1" x14ac:dyDescent="0.3">
      <c r="A38" s="7" t="s">
        <v>4</v>
      </c>
      <c r="B38" s="86" t="s">
        <v>39</v>
      </c>
      <c r="C38" s="87"/>
      <c r="D38" s="11">
        <f>4.2*2*21-6%*D6</f>
        <v>80.197800000000015</v>
      </c>
    </row>
    <row r="39" spans="1:4" ht="17" customHeight="1" x14ac:dyDescent="0.3">
      <c r="A39" s="7" t="s">
        <v>6</v>
      </c>
      <c r="B39" s="86" t="s">
        <v>40</v>
      </c>
      <c r="C39" s="87"/>
      <c r="D39" s="11">
        <f>21*22*85%</f>
        <v>392.7</v>
      </c>
    </row>
    <row r="40" spans="1:4" ht="17" customHeight="1" x14ac:dyDescent="0.3">
      <c r="A40" s="7" t="s">
        <v>8</v>
      </c>
      <c r="B40" s="86" t="s">
        <v>41</v>
      </c>
      <c r="C40" s="87"/>
      <c r="D40" s="11">
        <f>D6*3.8%</f>
        <v>60.928059999999995</v>
      </c>
    </row>
    <row r="41" spans="1:4" ht="17" customHeight="1" x14ac:dyDescent="0.3">
      <c r="A41" s="7" t="s">
        <v>10</v>
      </c>
      <c r="B41" s="86" t="s">
        <v>42</v>
      </c>
      <c r="C41" s="87"/>
      <c r="D41" s="11">
        <v>5</v>
      </c>
    </row>
    <row r="42" spans="1:4" ht="17" customHeight="1" x14ac:dyDescent="0.3">
      <c r="A42" s="7" t="s">
        <v>12</v>
      </c>
      <c r="B42" s="86" t="s">
        <v>43</v>
      </c>
      <c r="C42" s="87"/>
      <c r="D42" s="11">
        <v>121</v>
      </c>
    </row>
    <row r="43" spans="1:4" ht="16.75" customHeight="1" x14ac:dyDescent="0.3">
      <c r="A43" s="79" t="s">
        <v>16</v>
      </c>
      <c r="B43" s="80"/>
      <c r="C43" s="81"/>
      <c r="D43" s="14">
        <f>SUM(D38:D42)</f>
        <v>659.82586000000003</v>
      </c>
    </row>
    <row r="44" spans="1:4" x14ac:dyDescent="0.3">
      <c r="A44" s="1"/>
      <c r="B44" s="1"/>
      <c r="C44" s="1"/>
      <c r="D44" s="1"/>
    </row>
    <row r="45" spans="1:4" ht="15.25" customHeight="1" x14ac:dyDescent="0.3">
      <c r="A45" s="91" t="s">
        <v>44</v>
      </c>
      <c r="B45" s="91"/>
      <c r="C45" s="91"/>
      <c r="D45" s="91"/>
    </row>
    <row r="46" spans="1:4" ht="16.75" customHeight="1" x14ac:dyDescent="0.3">
      <c r="A46" s="2"/>
      <c r="B46" s="2"/>
      <c r="C46" s="2"/>
      <c r="D46" s="2"/>
    </row>
    <row r="47" spans="1:4" ht="16.5" customHeight="1" x14ac:dyDescent="0.3">
      <c r="A47" s="3">
        <v>2</v>
      </c>
      <c r="B47" s="4" t="s">
        <v>45</v>
      </c>
      <c r="C47" s="5" t="s">
        <v>2</v>
      </c>
      <c r="D47" s="6" t="s">
        <v>3</v>
      </c>
    </row>
    <row r="48" spans="1:4" ht="16" customHeight="1" x14ac:dyDescent="0.3">
      <c r="A48" s="16" t="s">
        <v>46</v>
      </c>
      <c r="B48" s="8" t="s">
        <v>47</v>
      </c>
      <c r="C48" s="17"/>
      <c r="D48" s="11">
        <f>D21</f>
        <v>327.56849099999999</v>
      </c>
    </row>
    <row r="49" spans="1:4" ht="17" customHeight="1" x14ac:dyDescent="0.3">
      <c r="A49" s="16" t="s">
        <v>48</v>
      </c>
      <c r="B49" s="8" t="s">
        <v>49</v>
      </c>
      <c r="C49" s="17"/>
      <c r="D49" s="11">
        <f>D34</f>
        <v>710.58536468800003</v>
      </c>
    </row>
    <row r="50" spans="1:4" ht="17" customHeight="1" x14ac:dyDescent="0.3">
      <c r="A50" s="16" t="s">
        <v>50</v>
      </c>
      <c r="B50" s="8" t="s">
        <v>51</v>
      </c>
      <c r="C50" s="17"/>
      <c r="D50" s="11">
        <f>D43</f>
        <v>659.82586000000003</v>
      </c>
    </row>
    <row r="51" spans="1:4" ht="17.5" customHeight="1" x14ac:dyDescent="0.3">
      <c r="A51" s="79" t="s">
        <v>16</v>
      </c>
      <c r="B51" s="80"/>
      <c r="C51" s="81"/>
      <c r="D51" s="12">
        <f>SUM(D48:D50)</f>
        <v>1697.9797156879999</v>
      </c>
    </row>
    <row r="52" spans="1:4" x14ac:dyDescent="0.3">
      <c r="A52" s="1"/>
      <c r="B52" s="1"/>
      <c r="C52" s="1"/>
      <c r="D52" s="1"/>
    </row>
    <row r="53" spans="1:4" ht="16" customHeight="1" x14ac:dyDescent="0.3">
      <c r="A53" s="82" t="s">
        <v>52</v>
      </c>
      <c r="B53" s="82"/>
      <c r="C53" s="82"/>
      <c r="D53" s="82"/>
    </row>
    <row r="54" spans="1:4" ht="16" customHeight="1" x14ac:dyDescent="0.3">
      <c r="A54" s="2"/>
      <c r="B54" s="2"/>
      <c r="C54" s="2"/>
      <c r="D54" s="2"/>
    </row>
    <row r="55" spans="1:4" ht="16.5" customHeight="1" x14ac:dyDescent="0.3">
      <c r="A55" s="3">
        <v>3</v>
      </c>
      <c r="B55" s="4" t="s">
        <v>53</v>
      </c>
      <c r="C55" s="5" t="s">
        <v>2</v>
      </c>
      <c r="D55" s="6" t="s">
        <v>3</v>
      </c>
    </row>
    <row r="56" spans="1:4" ht="17" customHeight="1" x14ac:dyDescent="0.3">
      <c r="A56" s="7" t="s">
        <v>4</v>
      </c>
      <c r="B56" s="8" t="s">
        <v>54</v>
      </c>
      <c r="C56" s="13">
        <v>0.42</v>
      </c>
      <c r="D56" s="11">
        <f t="shared" ref="D56:D61" si="1">C56*$D$12/100</f>
        <v>6.7341540000000002</v>
      </c>
    </row>
    <row r="57" spans="1:4" ht="17" customHeight="1" x14ac:dyDescent="0.3">
      <c r="A57" s="7" t="s">
        <v>6</v>
      </c>
      <c r="B57" s="8" t="s">
        <v>55</v>
      </c>
      <c r="C57" s="13">
        <v>0.03</v>
      </c>
      <c r="D57" s="11">
        <f t="shared" si="1"/>
        <v>0.48101099999999997</v>
      </c>
    </row>
    <row r="58" spans="1:4" ht="28.5" customHeight="1" x14ac:dyDescent="0.3">
      <c r="A58" s="7" t="s">
        <v>8</v>
      </c>
      <c r="B58" s="18" t="s">
        <v>56</v>
      </c>
      <c r="C58" s="13">
        <v>0.21</v>
      </c>
      <c r="D58" s="11">
        <f t="shared" si="1"/>
        <v>3.3670770000000001</v>
      </c>
    </row>
    <row r="59" spans="1:4" ht="17" customHeight="1" x14ac:dyDescent="0.3">
      <c r="A59" s="7" t="s">
        <v>10</v>
      </c>
      <c r="B59" s="8" t="s">
        <v>57</v>
      </c>
      <c r="C59" s="13">
        <v>1.94</v>
      </c>
      <c r="D59" s="11">
        <f t="shared" si="1"/>
        <v>31.105377999999995</v>
      </c>
    </row>
    <row r="60" spans="1:4" ht="28.5" customHeight="1" x14ac:dyDescent="0.3">
      <c r="A60" s="7" t="s">
        <v>12</v>
      </c>
      <c r="B60" s="18" t="s">
        <v>58</v>
      </c>
      <c r="C60" s="13">
        <v>0.71</v>
      </c>
      <c r="D60" s="11">
        <f t="shared" si="1"/>
        <v>11.383926999999998</v>
      </c>
    </row>
    <row r="61" spans="1:4" ht="28.5" customHeight="1" x14ac:dyDescent="0.3">
      <c r="A61" s="7" t="s">
        <v>14</v>
      </c>
      <c r="B61" s="18" t="s">
        <v>59</v>
      </c>
      <c r="C61" s="13">
        <v>3.88</v>
      </c>
      <c r="D61" s="11">
        <f t="shared" si="1"/>
        <v>62.210755999999989</v>
      </c>
    </row>
    <row r="62" spans="1:4" ht="17.25" customHeight="1" x14ac:dyDescent="0.3">
      <c r="A62" s="79" t="s">
        <v>16</v>
      </c>
      <c r="B62" s="80"/>
      <c r="C62" s="81"/>
      <c r="D62" s="14">
        <f>SUM(D56:D61)</f>
        <v>115.28230299999998</v>
      </c>
    </row>
    <row r="63" spans="1:4" ht="16.5" customHeight="1" x14ac:dyDescent="0.3">
      <c r="A63" s="82" t="s">
        <v>60</v>
      </c>
      <c r="B63" s="82"/>
      <c r="C63" s="82"/>
      <c r="D63" s="82"/>
    </row>
    <row r="64" spans="1:4" ht="11.75" customHeight="1" x14ac:dyDescent="0.3">
      <c r="A64" s="2"/>
      <c r="B64" s="2"/>
      <c r="C64" s="2"/>
      <c r="D64" s="2"/>
    </row>
    <row r="65" spans="1:5" ht="15.25" customHeight="1" x14ac:dyDescent="0.3">
      <c r="A65" s="90" t="s">
        <v>61</v>
      </c>
      <c r="B65" s="90"/>
      <c r="C65" s="90"/>
      <c r="D65" s="90"/>
    </row>
    <row r="66" spans="1:5" ht="11.75" customHeight="1" x14ac:dyDescent="0.3">
      <c r="A66" s="2"/>
      <c r="B66" s="2"/>
      <c r="C66" s="2"/>
      <c r="D66" s="2"/>
    </row>
    <row r="67" spans="1:5" ht="16.5" customHeight="1" x14ac:dyDescent="0.3">
      <c r="A67" s="6" t="s">
        <v>62</v>
      </c>
      <c r="B67" s="4" t="s">
        <v>63</v>
      </c>
      <c r="C67" s="5" t="s">
        <v>2</v>
      </c>
      <c r="D67" s="6" t="s">
        <v>3</v>
      </c>
      <c r="E67" s="21"/>
    </row>
    <row r="68" spans="1:5" ht="17" customHeight="1" x14ac:dyDescent="0.3">
      <c r="A68" s="7" t="s">
        <v>4</v>
      </c>
      <c r="B68" s="8" t="s">
        <v>64</v>
      </c>
      <c r="C68" s="13">
        <v>0.93</v>
      </c>
      <c r="D68" s="11">
        <f>($D$62+$D$51+$D$12)*C68/100</f>
        <v>31.774677773798398</v>
      </c>
    </row>
    <row r="69" spans="1:5" ht="17" customHeight="1" x14ac:dyDescent="0.3">
      <c r="A69" s="7" t="s">
        <v>6</v>
      </c>
      <c r="B69" s="8" t="s">
        <v>65</v>
      </c>
      <c r="C69" s="13">
        <v>0.56000000000000005</v>
      </c>
      <c r="D69" s="11">
        <f t="shared" ref="D69:D72" si="2">($D$62+$D$51+$D$12)*C69/100</f>
        <v>19.133139304652801</v>
      </c>
    </row>
    <row r="70" spans="1:5" ht="17" customHeight="1" x14ac:dyDescent="0.3">
      <c r="A70" s="7" t="s">
        <v>8</v>
      </c>
      <c r="B70" s="8" t="s">
        <v>66</v>
      </c>
      <c r="C70" s="13">
        <v>0.03</v>
      </c>
      <c r="D70" s="11">
        <f t="shared" si="2"/>
        <v>1.0249896056063998</v>
      </c>
    </row>
    <row r="71" spans="1:5" ht="17" customHeight="1" x14ac:dyDescent="0.3">
      <c r="A71" s="7" t="s">
        <v>10</v>
      </c>
      <c r="B71" s="8" t="s">
        <v>67</v>
      </c>
      <c r="C71" s="13">
        <v>0.08</v>
      </c>
      <c r="D71" s="11">
        <f t="shared" si="2"/>
        <v>2.7333056149504</v>
      </c>
    </row>
    <row r="72" spans="1:5" ht="16" customHeight="1" x14ac:dyDescent="0.3">
      <c r="A72" s="7" t="s">
        <v>12</v>
      </c>
      <c r="B72" s="8" t="s">
        <v>68</v>
      </c>
      <c r="C72" s="13">
        <v>0.04</v>
      </c>
      <c r="D72" s="11">
        <f t="shared" si="2"/>
        <v>1.3666528074752</v>
      </c>
    </row>
    <row r="73" spans="1:5" ht="17" customHeight="1" x14ac:dyDescent="0.3">
      <c r="A73" s="7" t="s">
        <v>14</v>
      </c>
      <c r="B73" s="8" t="s">
        <v>69</v>
      </c>
      <c r="C73" s="13">
        <v>0</v>
      </c>
      <c r="D73" s="11">
        <v>0</v>
      </c>
    </row>
    <row r="74" spans="1:5" ht="17.5" customHeight="1" x14ac:dyDescent="0.3">
      <c r="A74" s="17"/>
      <c r="B74" s="5" t="s">
        <v>16</v>
      </c>
      <c r="C74" s="17"/>
      <c r="D74" s="14">
        <f>SUM(D68:D73)</f>
        <v>56.032765106483204</v>
      </c>
    </row>
    <row r="75" spans="1:5" ht="16" customHeight="1" x14ac:dyDescent="0.3">
      <c r="A75" s="2"/>
      <c r="B75" s="2"/>
      <c r="C75" s="2"/>
      <c r="D75" s="2"/>
    </row>
    <row r="76" spans="1:5" ht="16" customHeight="1" x14ac:dyDescent="0.3">
      <c r="A76" s="89" t="s">
        <v>70</v>
      </c>
      <c r="B76" s="89"/>
      <c r="C76" s="89"/>
      <c r="D76" s="89"/>
    </row>
    <row r="77" spans="1:5" ht="11.75" customHeight="1" x14ac:dyDescent="0.3">
      <c r="A77" s="2"/>
      <c r="B77" s="2"/>
      <c r="C77" s="2"/>
      <c r="D77" s="2"/>
    </row>
    <row r="78" spans="1:5" ht="16.5" customHeight="1" x14ac:dyDescent="0.3">
      <c r="A78" s="6" t="s">
        <v>71</v>
      </c>
      <c r="B78" s="4" t="s">
        <v>72</v>
      </c>
      <c r="C78" s="5" t="s">
        <v>2</v>
      </c>
      <c r="D78" s="6" t="s">
        <v>3</v>
      </c>
    </row>
    <row r="79" spans="1:5" ht="17" customHeight="1" x14ac:dyDescent="0.3">
      <c r="A79" s="7" t="s">
        <v>4</v>
      </c>
      <c r="B79" s="8" t="s">
        <v>73</v>
      </c>
      <c r="C79" s="13">
        <v>0</v>
      </c>
      <c r="D79" s="11">
        <v>0</v>
      </c>
    </row>
    <row r="80" spans="1:5" ht="16.75" customHeight="1" x14ac:dyDescent="0.3">
      <c r="A80" s="79" t="s">
        <v>16</v>
      </c>
      <c r="B80" s="81"/>
      <c r="C80" s="13">
        <v>0</v>
      </c>
      <c r="D80" s="14">
        <v>0</v>
      </c>
    </row>
    <row r="81" spans="1:4" x14ac:dyDescent="0.3">
      <c r="A81" s="1"/>
      <c r="B81" s="1"/>
      <c r="C81" s="1"/>
      <c r="D81" s="1"/>
    </row>
    <row r="82" spans="1:4" ht="22.5" customHeight="1" x14ac:dyDescent="0.3">
      <c r="A82" s="88" t="s">
        <v>74</v>
      </c>
      <c r="B82" s="88"/>
      <c r="C82" s="88"/>
      <c r="D82" s="88"/>
    </row>
    <row r="83" spans="1:4" ht="12.75" customHeight="1" x14ac:dyDescent="0.3">
      <c r="A83" s="2"/>
      <c r="B83" s="2"/>
      <c r="C83" s="2"/>
      <c r="D83" s="2"/>
    </row>
    <row r="84" spans="1:4" ht="16.5" customHeight="1" x14ac:dyDescent="0.3">
      <c r="A84" s="3">
        <v>4</v>
      </c>
      <c r="B84" s="4" t="s">
        <v>75</v>
      </c>
      <c r="C84" s="5" t="s">
        <v>2</v>
      </c>
      <c r="D84" s="6" t="s">
        <v>3</v>
      </c>
    </row>
    <row r="85" spans="1:4" ht="17" customHeight="1" x14ac:dyDescent="0.3">
      <c r="A85" s="16" t="s">
        <v>76</v>
      </c>
      <c r="B85" s="8" t="s">
        <v>77</v>
      </c>
      <c r="C85" s="13">
        <v>0</v>
      </c>
      <c r="D85" s="11">
        <f>D74</f>
        <v>56.032765106483204</v>
      </c>
    </row>
    <row r="86" spans="1:4" ht="16" customHeight="1" x14ac:dyDescent="0.3">
      <c r="A86" s="16" t="s">
        <v>78</v>
      </c>
      <c r="B86" s="8" t="s">
        <v>79</v>
      </c>
      <c r="C86" s="13">
        <v>0</v>
      </c>
      <c r="D86" s="11">
        <v>0</v>
      </c>
    </row>
    <row r="87" spans="1:4" ht="17.5" customHeight="1" x14ac:dyDescent="0.3">
      <c r="A87" s="79" t="s">
        <v>16</v>
      </c>
      <c r="B87" s="81"/>
      <c r="C87" s="15">
        <v>0</v>
      </c>
      <c r="D87" s="14">
        <f>D85</f>
        <v>56.032765106483204</v>
      </c>
    </row>
    <row r="88" spans="1:4" x14ac:dyDescent="0.3">
      <c r="A88" s="2"/>
      <c r="B88" s="2"/>
      <c r="C88" s="2"/>
      <c r="D88" s="2"/>
    </row>
    <row r="89" spans="1:4" ht="15.25" customHeight="1" x14ac:dyDescent="0.3">
      <c r="A89" s="82" t="s">
        <v>80</v>
      </c>
      <c r="B89" s="82"/>
      <c r="C89" s="82"/>
      <c r="D89" s="82"/>
    </row>
    <row r="90" spans="1:4" ht="11.75" customHeight="1" x14ac:dyDescent="0.3">
      <c r="A90" s="2"/>
      <c r="B90" s="2"/>
      <c r="C90" s="2"/>
      <c r="D90" s="2"/>
    </row>
    <row r="91" spans="1:4" ht="16.5" customHeight="1" x14ac:dyDescent="0.3">
      <c r="A91" s="3">
        <v>5</v>
      </c>
      <c r="B91" s="84" t="s">
        <v>81</v>
      </c>
      <c r="C91" s="85"/>
      <c r="D91" s="6" t="s">
        <v>3</v>
      </c>
    </row>
    <row r="92" spans="1:4" ht="17" customHeight="1" x14ac:dyDescent="0.3">
      <c r="A92" s="7" t="s">
        <v>4</v>
      </c>
      <c r="B92" s="86" t="s">
        <v>82</v>
      </c>
      <c r="C92" s="87"/>
      <c r="D92" s="11">
        <v>25.17</v>
      </c>
    </row>
    <row r="93" spans="1:4" ht="17" customHeight="1" x14ac:dyDescent="0.3">
      <c r="A93" s="7" t="s">
        <v>6</v>
      </c>
      <c r="B93" s="86" t="s">
        <v>83</v>
      </c>
      <c r="C93" s="87"/>
      <c r="D93" s="11">
        <v>0</v>
      </c>
    </row>
    <row r="94" spans="1:4" ht="17" customHeight="1" x14ac:dyDescent="0.3">
      <c r="A94" s="7" t="s">
        <v>8</v>
      </c>
      <c r="B94" s="86" t="s">
        <v>84</v>
      </c>
      <c r="C94" s="87"/>
      <c r="D94" s="11">
        <v>0</v>
      </c>
    </row>
    <row r="95" spans="1:4" ht="17" customHeight="1" x14ac:dyDescent="0.3">
      <c r="A95" s="7" t="s">
        <v>10</v>
      </c>
      <c r="B95" s="86" t="s">
        <v>15</v>
      </c>
      <c r="C95" s="87"/>
      <c r="D95" s="11">
        <v>0</v>
      </c>
    </row>
    <row r="96" spans="1:4" x14ac:dyDescent="0.3">
      <c r="A96" s="79" t="s">
        <v>16</v>
      </c>
      <c r="B96" s="80"/>
      <c r="C96" s="81"/>
      <c r="D96" s="14">
        <f>SUM(D92:D95)</f>
        <v>25.17</v>
      </c>
    </row>
    <row r="97" spans="1:6" ht="16.5" customHeight="1" x14ac:dyDescent="0.3">
      <c r="A97" s="82" t="s">
        <v>85</v>
      </c>
      <c r="B97" s="82"/>
      <c r="C97" s="82"/>
      <c r="D97" s="82"/>
    </row>
    <row r="98" spans="1:6" ht="6" customHeight="1" x14ac:dyDescent="0.3">
      <c r="A98" s="2"/>
      <c r="B98" s="2"/>
      <c r="C98" s="2"/>
      <c r="D98" s="2"/>
    </row>
    <row r="99" spans="1:6" ht="16.5" customHeight="1" x14ac:dyDescent="0.3">
      <c r="A99" s="19">
        <v>6</v>
      </c>
      <c r="B99" s="4" t="s">
        <v>86</v>
      </c>
      <c r="C99" s="5" t="s">
        <v>2</v>
      </c>
      <c r="D99" s="6" t="s">
        <v>3</v>
      </c>
    </row>
    <row r="100" spans="1:6" ht="17" customHeight="1" x14ac:dyDescent="0.3">
      <c r="A100" s="20" t="s">
        <v>4</v>
      </c>
      <c r="B100" s="8" t="s">
        <v>87</v>
      </c>
      <c r="C100" s="13">
        <v>6.12</v>
      </c>
      <c r="D100" s="11">
        <f>E100*C100/100</f>
        <v>214.06748876822235</v>
      </c>
      <c r="E100" s="23">
        <f>D96+D87+D62+D51+D12</f>
        <v>3497.834783794483</v>
      </c>
      <c r="F100" s="52"/>
    </row>
    <row r="101" spans="1:6" ht="17" customHeight="1" x14ac:dyDescent="0.3">
      <c r="A101" s="20" t="s">
        <v>6</v>
      </c>
      <c r="B101" s="8" t="s">
        <v>88</v>
      </c>
      <c r="C101" s="13">
        <v>6.11</v>
      </c>
      <c r="D101" s="11">
        <f>C101*(E100+D100)/100</f>
        <v>226.79722885358132</v>
      </c>
    </row>
    <row r="102" spans="1:6" ht="17" customHeight="1" x14ac:dyDescent="0.3">
      <c r="A102" s="20" t="s">
        <v>8</v>
      </c>
      <c r="B102" s="8" t="s">
        <v>89</v>
      </c>
      <c r="C102" s="13">
        <v>8.65</v>
      </c>
      <c r="D102" s="11">
        <f ca="1">C102*D118/100</f>
        <v>372.95840927477707</v>
      </c>
      <c r="E102" s="22"/>
    </row>
    <row r="103" spans="1:6" ht="17" customHeight="1" x14ac:dyDescent="0.3">
      <c r="A103" s="17"/>
      <c r="B103" s="8" t="s">
        <v>90</v>
      </c>
      <c r="C103" s="13">
        <v>3.65</v>
      </c>
      <c r="D103" s="11">
        <f ca="1">C103*D118/100</f>
        <v>157.37551374022382</v>
      </c>
      <c r="E103" s="22"/>
    </row>
    <row r="104" spans="1:6" ht="17" customHeight="1" x14ac:dyDescent="0.3">
      <c r="A104" s="17"/>
      <c r="B104" s="8" t="s">
        <v>91</v>
      </c>
      <c r="C104" s="13">
        <v>0</v>
      </c>
      <c r="D104" s="11">
        <v>0</v>
      </c>
    </row>
    <row r="105" spans="1:6" ht="16" customHeight="1" x14ac:dyDescent="0.3">
      <c r="A105" s="17"/>
      <c r="B105" s="8" t="s">
        <v>92</v>
      </c>
      <c r="C105" s="13">
        <v>5</v>
      </c>
      <c r="D105" s="11">
        <f ca="1">C105*D118/100</f>
        <v>215.58289553455322</v>
      </c>
      <c r="E105" s="22"/>
    </row>
    <row r="106" spans="1:6" ht="17.5" customHeight="1" x14ac:dyDescent="0.3">
      <c r="A106" s="79" t="s">
        <v>16</v>
      </c>
      <c r="B106" s="81"/>
      <c r="C106" s="13">
        <v>0</v>
      </c>
      <c r="D106" s="12">
        <f ca="1">D100+D101+D102</f>
        <v>813.82312689658079</v>
      </c>
    </row>
    <row r="107" spans="1:6" ht="18.75" customHeight="1" x14ac:dyDescent="0.3">
      <c r="A107" s="2"/>
      <c r="B107" s="2"/>
      <c r="C107" s="2"/>
      <c r="D107" s="2"/>
    </row>
    <row r="108" spans="1:6" ht="15.5" customHeight="1" x14ac:dyDescent="0.3">
      <c r="A108" s="83" t="s">
        <v>93</v>
      </c>
      <c r="B108" s="83"/>
      <c r="C108" s="83"/>
      <c r="D108" s="83"/>
    </row>
    <row r="109" spans="1:6" ht="6.75" customHeight="1" x14ac:dyDescent="0.3">
      <c r="A109" s="2"/>
      <c r="B109" s="2"/>
      <c r="C109" s="2"/>
      <c r="D109" s="2"/>
    </row>
    <row r="110" spans="1:6" ht="16.5" customHeight="1" x14ac:dyDescent="0.3">
      <c r="A110" s="17"/>
      <c r="B110" s="84" t="s">
        <v>94</v>
      </c>
      <c r="C110" s="85"/>
      <c r="D110" s="6" t="s">
        <v>3</v>
      </c>
    </row>
    <row r="111" spans="1:6" ht="17" customHeight="1" x14ac:dyDescent="0.3">
      <c r="A111" s="5" t="s">
        <v>95</v>
      </c>
      <c r="B111" s="86" t="s">
        <v>96</v>
      </c>
      <c r="C111" s="87"/>
      <c r="D111" s="10">
        <f>D12</f>
        <v>1603.37</v>
      </c>
    </row>
    <row r="112" spans="1:6" ht="17" customHeight="1" x14ac:dyDescent="0.3">
      <c r="A112" s="5" t="s">
        <v>97</v>
      </c>
      <c r="B112" s="86" t="s">
        <v>98</v>
      </c>
      <c r="C112" s="87"/>
      <c r="D112" s="10">
        <f>D51</f>
        <v>1697.9797156879999</v>
      </c>
    </row>
    <row r="113" spans="1:6" ht="16" customHeight="1" x14ac:dyDescent="0.3">
      <c r="A113" s="5" t="s">
        <v>99</v>
      </c>
      <c r="B113" s="86" t="s">
        <v>100</v>
      </c>
      <c r="C113" s="87"/>
      <c r="D113" s="11">
        <f>D62</f>
        <v>115.28230299999998</v>
      </c>
    </row>
    <row r="114" spans="1:6" ht="17" customHeight="1" x14ac:dyDescent="0.3">
      <c r="A114" s="5" t="s">
        <v>101</v>
      </c>
      <c r="B114" s="86" t="s">
        <v>102</v>
      </c>
      <c r="C114" s="87"/>
      <c r="D114" s="11">
        <f>D87</f>
        <v>56.032765106483204</v>
      </c>
    </row>
    <row r="115" spans="1:6" ht="17" customHeight="1" x14ac:dyDescent="0.3">
      <c r="A115" s="5" t="s">
        <v>103</v>
      </c>
      <c r="B115" s="86" t="s">
        <v>104</v>
      </c>
      <c r="C115" s="87"/>
      <c r="D115" s="11">
        <f>D96</f>
        <v>25.17</v>
      </c>
    </row>
    <row r="116" spans="1:6" ht="17" customHeight="1" x14ac:dyDescent="0.3">
      <c r="A116" s="79" t="s">
        <v>105</v>
      </c>
      <c r="B116" s="80"/>
      <c r="C116" s="81"/>
      <c r="D116" s="12">
        <f>SUM(D111:D115)</f>
        <v>3497.834783794483</v>
      </c>
    </row>
    <row r="117" spans="1:6" ht="17" customHeight="1" x14ac:dyDescent="0.3">
      <c r="A117" s="5" t="s">
        <v>106</v>
      </c>
      <c r="B117" s="86" t="s">
        <v>107</v>
      </c>
      <c r="C117" s="87"/>
      <c r="D117" s="12">
        <f ca="1">D106</f>
        <v>813.82312689658079</v>
      </c>
    </row>
    <row r="118" spans="1:6" ht="17.25" customHeight="1" x14ac:dyDescent="0.3">
      <c r="A118" s="79" t="s">
        <v>108</v>
      </c>
      <c r="B118" s="80"/>
      <c r="C118" s="81"/>
      <c r="D118" s="12">
        <f ca="1">D117+D116</f>
        <v>4311.657910691064</v>
      </c>
      <c r="F118" s="24"/>
    </row>
  </sheetData>
  <sheetProtection algorithmName="SHA-512" hashValue="i/rknPfIrEl7dEG1BLAMZ+CMbZ0Bljk4kdYEWsA6zYh6Ql1zz00mnIFP81RwtA5Osv2gTZDeSGkPMDi0MiqFKg==" saltValue="BeXvpBFwTZIw9AbRCDRpnA==" spinCount="100000" sheet="1" objects="1" scenarios="1" selectLockedCells="1" selectUnlockedCells="1"/>
  <mergeCells count="45">
    <mergeCell ref="B39:C39"/>
    <mergeCell ref="A2:D2"/>
    <mergeCell ref="A3:D3"/>
    <mergeCell ref="A12:C12"/>
    <mergeCell ref="A14:D14"/>
    <mergeCell ref="A16:D16"/>
    <mergeCell ref="A21:B21"/>
    <mergeCell ref="A23:D23"/>
    <mergeCell ref="A34:B34"/>
    <mergeCell ref="A35:D35"/>
    <mergeCell ref="B37:C37"/>
    <mergeCell ref="B38:C38"/>
    <mergeCell ref="A80:B80"/>
    <mergeCell ref="B40:C40"/>
    <mergeCell ref="B41:C41"/>
    <mergeCell ref="B42:C42"/>
    <mergeCell ref="A43:C43"/>
    <mergeCell ref="A45:D45"/>
    <mergeCell ref="A51:C51"/>
    <mergeCell ref="A53:D53"/>
    <mergeCell ref="A62:C62"/>
    <mergeCell ref="A63:D63"/>
    <mergeCell ref="A65:D65"/>
    <mergeCell ref="A76:D76"/>
    <mergeCell ref="A108:D108"/>
    <mergeCell ref="A82:D82"/>
    <mergeCell ref="A87:B87"/>
    <mergeCell ref="A89:D89"/>
    <mergeCell ref="B91:C91"/>
    <mergeCell ref="B92:C92"/>
    <mergeCell ref="B93:C93"/>
    <mergeCell ref="B94:C94"/>
    <mergeCell ref="B95:C95"/>
    <mergeCell ref="A96:C96"/>
    <mergeCell ref="A97:D97"/>
    <mergeCell ref="A106:B106"/>
    <mergeCell ref="A116:C116"/>
    <mergeCell ref="B117:C117"/>
    <mergeCell ref="A118:C118"/>
    <mergeCell ref="B110:C110"/>
    <mergeCell ref="B111:C111"/>
    <mergeCell ref="B112:C112"/>
    <mergeCell ref="B113:C113"/>
    <mergeCell ref="B114:C114"/>
    <mergeCell ref="B115:C115"/>
  </mergeCells>
  <pageMargins left="0.511811024" right="0.511811024" top="0.78740157499999996" bottom="0.78740157499999996" header="0.31496062000000002" footer="0.31496062000000002"/>
  <pageSetup paperSize="9" scale="99" orientation="portrait" r:id="rId1"/>
  <colBreaks count="1" manualBreakCount="1">
    <brk id="4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7BB71-73AC-49F1-A7C6-1CBE3EBBDF26}">
  <dimension ref="A1:M15"/>
  <sheetViews>
    <sheetView tabSelected="1" view="pageBreakPreview" zoomScale="60" zoomScaleNormal="100" workbookViewId="0">
      <selection sqref="A1:J1"/>
    </sheetView>
  </sheetViews>
  <sheetFormatPr defaultRowHeight="13" x14ac:dyDescent="0.3"/>
  <cols>
    <col min="1" max="1" width="11.59765625" style="30" customWidth="1"/>
    <col min="2" max="3" width="5.796875" style="30" customWidth="1"/>
    <col min="4" max="4" width="4.69921875" style="30" customWidth="1"/>
    <col min="5" max="5" width="18.69921875" style="30" customWidth="1"/>
    <col min="6" max="6" width="8" style="30" customWidth="1"/>
    <col min="7" max="7" width="17.296875" style="30" customWidth="1"/>
    <col min="8" max="8" width="5.796875" style="30" customWidth="1"/>
    <col min="9" max="9" width="10.3984375" style="30" customWidth="1"/>
    <col min="10" max="10" width="16.19921875" style="30" customWidth="1"/>
    <col min="11" max="11" width="18.19921875" style="30" customWidth="1"/>
    <col min="12" max="12" width="16.5" style="30" customWidth="1"/>
    <col min="13" max="13" width="22.5" style="30" customWidth="1"/>
    <col min="14" max="16384" width="8.796875" style="30"/>
  </cols>
  <sheetData>
    <row r="1" spans="1:13" ht="86" customHeight="1" x14ac:dyDescent="0.3">
      <c r="A1" s="96"/>
      <c r="B1" s="96"/>
      <c r="C1" s="96"/>
      <c r="D1" s="96"/>
      <c r="E1" s="96"/>
      <c r="F1" s="96"/>
      <c r="G1" s="96"/>
      <c r="H1" s="96"/>
      <c r="I1" s="96"/>
      <c r="J1" s="96"/>
    </row>
    <row r="2" spans="1:13" ht="26" x14ac:dyDescent="0.3">
      <c r="A2" s="25" t="s">
        <v>121</v>
      </c>
      <c r="B2" s="25" t="s">
        <v>122</v>
      </c>
      <c r="C2" s="97" t="s">
        <v>123</v>
      </c>
      <c r="D2" s="98"/>
      <c r="E2" s="99"/>
      <c r="F2" s="25" t="s">
        <v>124</v>
      </c>
      <c r="G2" s="25" t="s">
        <v>125</v>
      </c>
      <c r="H2" s="97" t="s">
        <v>126</v>
      </c>
      <c r="I2" s="99"/>
      <c r="J2" s="46" t="s">
        <v>127</v>
      </c>
      <c r="K2" s="53" t="s">
        <v>188</v>
      </c>
    </row>
    <row r="3" spans="1:13" ht="18" customHeight="1" x14ac:dyDescent="0.3">
      <c r="A3" s="102" t="s">
        <v>128</v>
      </c>
      <c r="B3" s="26">
        <v>1</v>
      </c>
      <c r="C3" s="105" t="s">
        <v>129</v>
      </c>
      <c r="D3" s="106"/>
      <c r="E3" s="107"/>
      <c r="F3" s="27">
        <v>12</v>
      </c>
      <c r="G3" s="31">
        <f ca="1">'1'!D117</f>
        <v>4000.0000542453408</v>
      </c>
      <c r="H3" s="108">
        <f ca="1">G3*F3</f>
        <v>48000.000650944086</v>
      </c>
      <c r="I3" s="109"/>
      <c r="J3" s="48">
        <f ca="1">H3*12</f>
        <v>576000.00781132909</v>
      </c>
      <c r="K3" s="54">
        <f ca="1">G3*12</f>
        <v>48000.000650944086</v>
      </c>
      <c r="L3" s="45"/>
      <c r="M3" s="51"/>
    </row>
    <row r="4" spans="1:13" ht="18" customHeight="1" x14ac:dyDescent="0.3">
      <c r="A4" s="103"/>
      <c r="B4" s="26">
        <v>2</v>
      </c>
      <c r="C4" s="105" t="s">
        <v>130</v>
      </c>
      <c r="D4" s="106"/>
      <c r="E4" s="107"/>
      <c r="F4" s="27">
        <v>33</v>
      </c>
      <c r="G4" s="31">
        <f ca="1">'2'!D118</f>
        <v>4999.8662329238387</v>
      </c>
      <c r="H4" s="108">
        <f t="shared" ref="H4:H14" ca="1" si="0">G4*F4</f>
        <v>164995.58568648668</v>
      </c>
      <c r="I4" s="109"/>
      <c r="J4" s="48">
        <f ca="1">H4*12</f>
        <v>1979947.0282378402</v>
      </c>
      <c r="K4" s="54">
        <f t="shared" ref="K4:K14" ca="1" si="1">G4*12</f>
        <v>59998.39479508606</v>
      </c>
      <c r="L4" s="45"/>
      <c r="M4" s="51"/>
    </row>
    <row r="5" spans="1:13" ht="17" customHeight="1" x14ac:dyDescent="0.3">
      <c r="A5" s="103"/>
      <c r="B5" s="26">
        <v>3</v>
      </c>
      <c r="C5" s="105" t="s">
        <v>131</v>
      </c>
      <c r="D5" s="106"/>
      <c r="E5" s="107"/>
      <c r="F5" s="27">
        <v>2</v>
      </c>
      <c r="G5" s="31">
        <f ca="1">'3'!D118</f>
        <v>3883.3286557198662</v>
      </c>
      <c r="H5" s="108">
        <f t="shared" ca="1" si="0"/>
        <v>7766.6573114397324</v>
      </c>
      <c r="I5" s="109"/>
      <c r="J5" s="48">
        <f ca="1">H5*12</f>
        <v>93199.887737276789</v>
      </c>
      <c r="K5" s="54">
        <f t="shared" ca="1" si="1"/>
        <v>46599.943868638395</v>
      </c>
      <c r="L5" s="45"/>
      <c r="M5" s="51"/>
    </row>
    <row r="6" spans="1:13" ht="18" customHeight="1" x14ac:dyDescent="0.3">
      <c r="A6" s="103"/>
      <c r="B6" s="26">
        <v>4</v>
      </c>
      <c r="C6" s="105" t="s">
        <v>132</v>
      </c>
      <c r="D6" s="106"/>
      <c r="E6" s="107"/>
      <c r="F6" s="27">
        <v>10</v>
      </c>
      <c r="G6" s="31">
        <f ca="1">'4'!D118</f>
        <v>3766.852835152602</v>
      </c>
      <c r="H6" s="108">
        <f t="shared" ca="1" si="0"/>
        <v>37668.528351526023</v>
      </c>
      <c r="I6" s="109"/>
      <c r="J6" s="48">
        <f t="shared" ref="J6:J14" ca="1" si="2">H6*12</f>
        <v>452022.34021831228</v>
      </c>
      <c r="K6" s="54">
        <f t="shared" ca="1" si="1"/>
        <v>45202.234021831224</v>
      </c>
      <c r="L6" s="45"/>
      <c r="M6" s="51"/>
    </row>
    <row r="7" spans="1:13" ht="17" customHeight="1" x14ac:dyDescent="0.3">
      <c r="A7" s="103"/>
      <c r="B7" s="26">
        <v>5</v>
      </c>
      <c r="C7" s="105" t="s">
        <v>133</v>
      </c>
      <c r="D7" s="106"/>
      <c r="E7" s="107"/>
      <c r="F7" s="27">
        <v>2</v>
      </c>
      <c r="G7" s="31">
        <f ca="1">'5'!D118</f>
        <v>5450.4012809436572</v>
      </c>
      <c r="H7" s="108">
        <f t="shared" ca="1" si="0"/>
        <v>10900.802561887314</v>
      </c>
      <c r="I7" s="109"/>
      <c r="J7" s="48">
        <f t="shared" ca="1" si="2"/>
        <v>130809.63074264777</v>
      </c>
      <c r="K7" s="54">
        <f t="shared" ca="1" si="1"/>
        <v>65404.815371323886</v>
      </c>
      <c r="L7" s="45"/>
      <c r="M7" s="51"/>
    </row>
    <row r="8" spans="1:13" ht="18" customHeight="1" x14ac:dyDescent="0.3">
      <c r="A8" s="104"/>
      <c r="B8" s="26">
        <v>6</v>
      </c>
      <c r="C8" s="105" t="s">
        <v>134</v>
      </c>
      <c r="D8" s="106"/>
      <c r="E8" s="107"/>
      <c r="F8" s="27">
        <v>1</v>
      </c>
      <c r="G8" s="31">
        <f ca="1">'6'!D118</f>
        <v>4715.2504705274068</v>
      </c>
      <c r="H8" s="108">
        <f t="shared" ca="1" si="0"/>
        <v>4715.2504705274068</v>
      </c>
      <c r="I8" s="109"/>
      <c r="J8" s="48">
        <f t="shared" ca="1" si="2"/>
        <v>56583.005646328878</v>
      </c>
      <c r="K8" s="54">
        <f t="shared" ca="1" si="1"/>
        <v>56583.005646328878</v>
      </c>
      <c r="L8" s="45"/>
      <c r="M8" s="51"/>
    </row>
    <row r="9" spans="1:13" ht="17" customHeight="1" x14ac:dyDescent="0.3">
      <c r="A9" s="102" t="s">
        <v>135</v>
      </c>
      <c r="B9" s="26">
        <v>7</v>
      </c>
      <c r="C9" s="105" t="s">
        <v>129</v>
      </c>
      <c r="D9" s="106"/>
      <c r="E9" s="107"/>
      <c r="F9" s="27">
        <v>4</v>
      </c>
      <c r="G9" s="31">
        <f ca="1">TIMON!D118</f>
        <v>4140.3080431622293</v>
      </c>
      <c r="H9" s="108">
        <f t="shared" ca="1" si="0"/>
        <v>16561.232172648917</v>
      </c>
      <c r="I9" s="109"/>
      <c r="J9" s="48">
        <f t="shared" ca="1" si="2"/>
        <v>198734.78607178701</v>
      </c>
      <c r="K9" s="54">
        <f t="shared" ca="1" si="1"/>
        <v>49683.696517946752</v>
      </c>
      <c r="L9" s="45"/>
      <c r="M9" s="51"/>
    </row>
    <row r="10" spans="1:13" ht="18" customHeight="1" x14ac:dyDescent="0.3">
      <c r="A10" s="103"/>
      <c r="B10" s="26">
        <v>8</v>
      </c>
      <c r="C10" s="105" t="s">
        <v>130</v>
      </c>
      <c r="D10" s="106"/>
      <c r="E10" s="107"/>
      <c r="F10" s="27">
        <v>6</v>
      </c>
      <c r="G10" s="31">
        <f ca="1">'7'!D118</f>
        <v>5534.9263115812473</v>
      </c>
      <c r="H10" s="108">
        <f t="shared" ca="1" si="0"/>
        <v>33209.557869487486</v>
      </c>
      <c r="I10" s="109"/>
      <c r="J10" s="48">
        <f t="shared" ca="1" si="2"/>
        <v>398514.69443384983</v>
      </c>
      <c r="K10" s="54">
        <f t="shared" ca="1" si="1"/>
        <v>66419.115738974971</v>
      </c>
      <c r="L10" s="45"/>
      <c r="M10" s="51"/>
    </row>
    <row r="11" spans="1:13" ht="17" customHeight="1" x14ac:dyDescent="0.3">
      <c r="A11" s="104"/>
      <c r="B11" s="26">
        <v>9</v>
      </c>
      <c r="C11" s="105" t="s">
        <v>136</v>
      </c>
      <c r="D11" s="106"/>
      <c r="E11" s="107"/>
      <c r="F11" s="27">
        <v>4</v>
      </c>
      <c r="G11" s="31">
        <f ca="1">'9'!D118</f>
        <v>4355.3556941889237</v>
      </c>
      <c r="H11" s="108">
        <f t="shared" ca="1" si="0"/>
        <v>17421.422776755695</v>
      </c>
      <c r="I11" s="109"/>
      <c r="J11" s="48">
        <f t="shared" ca="1" si="2"/>
        <v>209057.07332106834</v>
      </c>
      <c r="K11" s="54">
        <f t="shared" ca="1" si="1"/>
        <v>52264.268330267085</v>
      </c>
      <c r="L11" s="45"/>
      <c r="M11" s="51"/>
    </row>
    <row r="12" spans="1:13" ht="18" customHeight="1" x14ac:dyDescent="0.3">
      <c r="A12" s="102" t="s">
        <v>137</v>
      </c>
      <c r="B12" s="28">
        <v>10</v>
      </c>
      <c r="C12" s="105" t="s">
        <v>129</v>
      </c>
      <c r="D12" s="106"/>
      <c r="E12" s="107"/>
      <c r="F12" s="27">
        <v>110</v>
      </c>
      <c r="G12" s="31">
        <f ca="1">'PROMOTORIAS INTERIOR'!D118</f>
        <v>3702.0160084525046</v>
      </c>
      <c r="H12" s="108">
        <f t="shared" ca="1" si="0"/>
        <v>407221.76092977548</v>
      </c>
      <c r="I12" s="109"/>
      <c r="J12" s="48">
        <f t="shared" ca="1" si="2"/>
        <v>4886661.131157306</v>
      </c>
      <c r="K12" s="55">
        <f ca="1">G12*12</f>
        <v>44424.192101430053</v>
      </c>
      <c r="L12" s="45"/>
      <c r="M12" s="51"/>
    </row>
    <row r="13" spans="1:13" ht="17" customHeight="1" x14ac:dyDescent="0.3">
      <c r="A13" s="103"/>
      <c r="B13" s="28">
        <v>11</v>
      </c>
      <c r="C13" s="105" t="s">
        <v>130</v>
      </c>
      <c r="D13" s="106"/>
      <c r="E13" s="107"/>
      <c r="F13" s="27">
        <v>41</v>
      </c>
      <c r="G13" s="31">
        <f ca="1">'10'!D118</f>
        <v>5491.2202481440218</v>
      </c>
      <c r="H13" s="108">
        <f t="shared" ca="1" si="0"/>
        <v>225140.0301739049</v>
      </c>
      <c r="I13" s="109"/>
      <c r="J13" s="48">
        <f t="shared" ca="1" si="2"/>
        <v>2701680.3620868586</v>
      </c>
      <c r="K13" s="54">
        <f t="shared" ca="1" si="1"/>
        <v>65894.642977728261</v>
      </c>
      <c r="L13" s="45"/>
      <c r="M13" s="51"/>
    </row>
    <row r="14" spans="1:13" ht="18" customHeight="1" x14ac:dyDescent="0.3">
      <c r="A14" s="104"/>
      <c r="B14" s="28">
        <v>12</v>
      </c>
      <c r="C14" s="105" t="s">
        <v>136</v>
      </c>
      <c r="D14" s="106"/>
      <c r="E14" s="107"/>
      <c r="F14" s="27">
        <v>6</v>
      </c>
      <c r="G14" s="31">
        <f ca="1">'11'!D118</f>
        <v>4311.657910691064</v>
      </c>
      <c r="H14" s="108">
        <f t="shared" ca="1" si="0"/>
        <v>25869.947464146382</v>
      </c>
      <c r="I14" s="109"/>
      <c r="J14" s="48">
        <f t="shared" ca="1" si="2"/>
        <v>310439.36956975656</v>
      </c>
      <c r="K14" s="54">
        <f t="shared" ca="1" si="1"/>
        <v>51739.894928292764</v>
      </c>
      <c r="L14" s="45"/>
      <c r="M14" s="51"/>
    </row>
    <row r="15" spans="1:13" ht="17.5" customHeight="1" x14ac:dyDescent="0.3">
      <c r="A15" s="97" t="s">
        <v>16</v>
      </c>
      <c r="B15" s="98"/>
      <c r="C15" s="98"/>
      <c r="D15" s="98"/>
      <c r="E15" s="99"/>
      <c r="F15" s="29">
        <v>231</v>
      </c>
      <c r="G15" s="32">
        <f ca="1">SUM(G3:G14)</f>
        <v>54351.183745732706</v>
      </c>
      <c r="H15" s="100">
        <f ca="1">SUM(H3:I14)</f>
        <v>999470.77641953016</v>
      </c>
      <c r="I15" s="101"/>
      <c r="J15" s="47">
        <f ca="1">SUM(J3:J14)</f>
        <v>11993649.31703436</v>
      </c>
      <c r="K15" s="56"/>
      <c r="L15" s="45"/>
    </row>
  </sheetData>
  <sheetProtection algorithmName="SHA-512" hashValue="fvHGGxyhq5UyV/i66UzvGAPh3fjURW99cAPqPLCJr7tt+jsokKW1oHIZZWCUz6BQ/c7vP0QQxqd33+rnA3kccQ==" saltValue="GDXxd5aQ59oY0D1/4duJXA==" spinCount="100000" sheet="1" objects="1" scenarios="1" selectLockedCells="1" selectUnlockedCells="1"/>
  <mergeCells count="32">
    <mergeCell ref="C2:E2"/>
    <mergeCell ref="H2:I2"/>
    <mergeCell ref="A3:A8"/>
    <mergeCell ref="C3:E3"/>
    <mergeCell ref="H3:I3"/>
    <mergeCell ref="C4:E4"/>
    <mergeCell ref="H4:I4"/>
    <mergeCell ref="C5:E5"/>
    <mergeCell ref="H11:I11"/>
    <mergeCell ref="H5:I5"/>
    <mergeCell ref="C6:E6"/>
    <mergeCell ref="H6:I6"/>
    <mergeCell ref="C7:E7"/>
    <mergeCell ref="H7:I7"/>
    <mergeCell ref="C8:E8"/>
    <mergeCell ref="H8:I8"/>
    <mergeCell ref="A1:J1"/>
    <mergeCell ref="A15:E15"/>
    <mergeCell ref="H15:I15"/>
    <mergeCell ref="A12:A14"/>
    <mergeCell ref="C12:E12"/>
    <mergeCell ref="H12:I12"/>
    <mergeCell ref="C13:E13"/>
    <mergeCell ref="H13:I13"/>
    <mergeCell ref="C14:E14"/>
    <mergeCell ref="H14:I14"/>
    <mergeCell ref="A9:A11"/>
    <mergeCell ref="C9:E9"/>
    <mergeCell ref="H9:I9"/>
    <mergeCell ref="C10:E10"/>
    <mergeCell ref="H10:I10"/>
    <mergeCell ref="C11:E11"/>
  </mergeCells>
  <pageMargins left="0.511811024" right="0.511811024" top="0.78740157499999996" bottom="0.78740157499999996" header="0.31496062000000002" footer="0.31496062000000002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7"/>
  <sheetViews>
    <sheetView view="pageBreakPreview" topLeftCell="A94" zoomScale="60" zoomScaleNormal="100" workbookViewId="0">
      <selection sqref="A1:D1"/>
    </sheetView>
  </sheetViews>
  <sheetFormatPr defaultRowHeight="13" x14ac:dyDescent="0.3"/>
  <cols>
    <col min="1" max="1" width="4.69921875" customWidth="1"/>
    <col min="2" max="2" width="65.296875" customWidth="1"/>
    <col min="3" max="3" width="17.296875" customWidth="1"/>
    <col min="4" max="4" width="16.19921875" customWidth="1"/>
    <col min="5" max="5" width="16.09765625" customWidth="1"/>
    <col min="6" max="6" width="19.59765625" customWidth="1"/>
  </cols>
  <sheetData>
    <row r="1" spans="1:4" ht="161.5" customHeight="1" x14ac:dyDescent="0.3">
      <c r="A1" s="93" t="s">
        <v>109</v>
      </c>
      <c r="B1" s="94"/>
      <c r="C1" s="94"/>
      <c r="D1" s="95"/>
    </row>
    <row r="2" spans="1:4" ht="15.75" customHeight="1" x14ac:dyDescent="0.3">
      <c r="A2" s="82" t="s">
        <v>0</v>
      </c>
      <c r="B2" s="82"/>
      <c r="C2" s="82"/>
      <c r="D2" s="82"/>
    </row>
    <row r="3" spans="1:4" ht="14.75" customHeight="1" x14ac:dyDescent="0.3">
      <c r="A3" s="2"/>
      <c r="B3" s="2"/>
      <c r="C3" s="2"/>
      <c r="D3" s="2"/>
    </row>
    <row r="4" spans="1:4" ht="16.5" customHeight="1" x14ac:dyDescent="0.3">
      <c r="A4" s="3">
        <v>1</v>
      </c>
      <c r="B4" s="4" t="s">
        <v>1</v>
      </c>
      <c r="C4" s="5" t="s">
        <v>2</v>
      </c>
      <c r="D4" s="6" t="s">
        <v>3</v>
      </c>
    </row>
    <row r="5" spans="1:4" ht="17" customHeight="1" x14ac:dyDescent="0.3">
      <c r="A5" s="7" t="s">
        <v>4</v>
      </c>
      <c r="B5" s="8" t="s">
        <v>5</v>
      </c>
      <c r="C5" s="9">
        <v>100</v>
      </c>
      <c r="D5" s="10">
        <v>1341.08</v>
      </c>
    </row>
    <row r="6" spans="1:4" ht="17" customHeight="1" x14ac:dyDescent="0.3">
      <c r="A6" s="7" t="s">
        <v>6</v>
      </c>
      <c r="B6" s="8" t="s">
        <v>7</v>
      </c>
      <c r="C6" s="9">
        <v>0</v>
      </c>
      <c r="D6" s="11">
        <v>0</v>
      </c>
    </row>
    <row r="7" spans="1:4" ht="17" customHeight="1" x14ac:dyDescent="0.3">
      <c r="A7" s="7" t="s">
        <v>8</v>
      </c>
      <c r="B7" s="8" t="s">
        <v>9</v>
      </c>
      <c r="C7" s="9">
        <v>0</v>
      </c>
      <c r="D7" s="11">
        <v>0</v>
      </c>
    </row>
    <row r="8" spans="1:4" ht="16" customHeight="1" x14ac:dyDescent="0.3">
      <c r="A8" s="7" t="s">
        <v>10</v>
      </c>
      <c r="B8" s="8" t="s">
        <v>11</v>
      </c>
      <c r="C8" s="9">
        <v>0</v>
      </c>
      <c r="D8" s="11">
        <v>0</v>
      </c>
    </row>
    <row r="9" spans="1:4" ht="17" customHeight="1" x14ac:dyDescent="0.3">
      <c r="A9" s="7" t="s">
        <v>12</v>
      </c>
      <c r="B9" s="8" t="s">
        <v>13</v>
      </c>
      <c r="C9" s="9">
        <v>0</v>
      </c>
      <c r="D9" s="11">
        <v>0</v>
      </c>
    </row>
    <row r="10" spans="1:4" ht="17" customHeight="1" x14ac:dyDescent="0.3">
      <c r="A10" s="7" t="s">
        <v>14</v>
      </c>
      <c r="B10" s="8" t="s">
        <v>15</v>
      </c>
      <c r="C10" s="9">
        <v>0</v>
      </c>
      <c r="D10" s="11">
        <v>0</v>
      </c>
    </row>
    <row r="11" spans="1:4" ht="17" customHeight="1" x14ac:dyDescent="0.3">
      <c r="A11" s="79" t="s">
        <v>16</v>
      </c>
      <c r="B11" s="80"/>
      <c r="C11" s="81"/>
      <c r="D11" s="12">
        <v>1341.08</v>
      </c>
    </row>
    <row r="12" spans="1:4" ht="17.5" customHeight="1" x14ac:dyDescent="0.3">
      <c r="A12" s="2"/>
      <c r="B12" s="2"/>
      <c r="C12" s="2"/>
      <c r="D12" s="2"/>
    </row>
    <row r="13" spans="1:4" ht="16.25" customHeight="1" x14ac:dyDescent="0.3">
      <c r="A13" s="82" t="s">
        <v>17</v>
      </c>
      <c r="B13" s="82"/>
      <c r="C13" s="82"/>
      <c r="D13" s="82"/>
    </row>
    <row r="14" spans="1:4" ht="8.75" customHeight="1" x14ac:dyDescent="0.3">
      <c r="A14" s="2"/>
      <c r="B14" s="2"/>
      <c r="C14" s="2"/>
      <c r="D14" s="2"/>
    </row>
    <row r="15" spans="1:4" ht="15.25" customHeight="1" x14ac:dyDescent="0.3">
      <c r="A15" s="89" t="s">
        <v>18</v>
      </c>
      <c r="B15" s="89"/>
      <c r="C15" s="89"/>
      <c r="D15" s="89"/>
    </row>
    <row r="16" spans="1:4" ht="14.75" customHeight="1" x14ac:dyDescent="0.3">
      <c r="A16" s="2"/>
      <c r="B16" s="2"/>
      <c r="C16" s="2"/>
      <c r="D16" s="2"/>
    </row>
    <row r="17" spans="1:4" ht="16.5" customHeight="1" x14ac:dyDescent="0.3">
      <c r="A17" s="6" t="s">
        <v>19</v>
      </c>
      <c r="B17" s="4" t="s">
        <v>20</v>
      </c>
      <c r="C17" s="5" t="s">
        <v>2</v>
      </c>
      <c r="D17" s="6" t="s">
        <v>3</v>
      </c>
    </row>
    <row r="18" spans="1:4" ht="17" customHeight="1" x14ac:dyDescent="0.3">
      <c r="A18" s="7" t="s">
        <v>4</v>
      </c>
      <c r="B18" s="8" t="s">
        <v>21</v>
      </c>
      <c r="C18" s="13">
        <v>8.33</v>
      </c>
      <c r="D18" s="11">
        <f>C18*D11/100</f>
        <v>111.71196399999999</v>
      </c>
    </row>
    <row r="19" spans="1:4" ht="17" customHeight="1" x14ac:dyDescent="0.3">
      <c r="A19" s="7" t="s">
        <v>6</v>
      </c>
      <c r="B19" s="8" t="s">
        <v>22</v>
      </c>
      <c r="C19" s="13">
        <v>12.1</v>
      </c>
      <c r="D19" s="11">
        <f>C19*D11/100</f>
        <v>162.27068</v>
      </c>
    </row>
    <row r="20" spans="1:4" ht="16.75" customHeight="1" x14ac:dyDescent="0.3">
      <c r="A20" s="79" t="s">
        <v>16</v>
      </c>
      <c r="B20" s="81"/>
      <c r="C20" s="13">
        <v>20.43</v>
      </c>
      <c r="D20" s="14">
        <f>SUM(D18:D19)</f>
        <v>273.98264399999999</v>
      </c>
    </row>
    <row r="21" spans="1:4" ht="14.75" customHeight="1" x14ac:dyDescent="0.3">
      <c r="A21" s="2"/>
      <c r="B21" s="2"/>
      <c r="C21" s="2"/>
      <c r="D21" s="2"/>
    </row>
    <row r="22" spans="1:4" ht="23.25" customHeight="1" x14ac:dyDescent="0.3">
      <c r="A22" s="92" t="s">
        <v>23</v>
      </c>
      <c r="B22" s="92"/>
      <c r="C22" s="92"/>
      <c r="D22" s="92"/>
    </row>
    <row r="23" spans="1:4" ht="11.75" customHeight="1" x14ac:dyDescent="0.3">
      <c r="A23" s="2"/>
      <c r="B23" s="2"/>
      <c r="C23" s="2"/>
      <c r="D23" s="2"/>
    </row>
    <row r="24" spans="1:4" ht="16.5" customHeight="1" x14ac:dyDescent="0.3">
      <c r="A24" s="6" t="s">
        <v>24</v>
      </c>
      <c r="B24" s="4" t="s">
        <v>25</v>
      </c>
      <c r="C24" s="5" t="s">
        <v>2</v>
      </c>
      <c r="D24" s="6" t="s">
        <v>3</v>
      </c>
    </row>
    <row r="25" spans="1:4" ht="17" customHeight="1" x14ac:dyDescent="0.3">
      <c r="A25" s="7" t="s">
        <v>4</v>
      </c>
      <c r="B25" s="8" t="s">
        <v>26</v>
      </c>
      <c r="C25" s="13">
        <v>20</v>
      </c>
      <c r="D25" s="11">
        <f>($D$20+$D$11)*C25/100</f>
        <v>323.01252879999998</v>
      </c>
    </row>
    <row r="26" spans="1:4" ht="17" customHeight="1" x14ac:dyDescent="0.3">
      <c r="A26" s="7" t="s">
        <v>6</v>
      </c>
      <c r="B26" s="8" t="s">
        <v>27</v>
      </c>
      <c r="C26" s="13">
        <v>2.5</v>
      </c>
      <c r="D26" s="11">
        <f t="shared" ref="D26:D32" si="0">($D$20+$D$11)*C26/100</f>
        <v>40.376566099999998</v>
      </c>
    </row>
    <row r="27" spans="1:4" ht="17" customHeight="1" x14ac:dyDescent="0.3">
      <c r="A27" s="7" t="s">
        <v>8</v>
      </c>
      <c r="B27" s="8" t="s">
        <v>28</v>
      </c>
      <c r="C27" s="13">
        <v>3</v>
      </c>
      <c r="D27" s="11">
        <f t="shared" si="0"/>
        <v>48.451879319999996</v>
      </c>
    </row>
    <row r="28" spans="1:4" ht="16" customHeight="1" x14ac:dyDescent="0.3">
      <c r="A28" s="7" t="s">
        <v>10</v>
      </c>
      <c r="B28" s="8" t="s">
        <v>29</v>
      </c>
      <c r="C28" s="13">
        <v>1.5</v>
      </c>
      <c r="D28" s="11">
        <f t="shared" si="0"/>
        <v>24.225939659999998</v>
      </c>
    </row>
    <row r="29" spans="1:4" ht="17" customHeight="1" x14ac:dyDescent="0.3">
      <c r="A29" s="7" t="s">
        <v>12</v>
      </c>
      <c r="B29" s="8" t="s">
        <v>30</v>
      </c>
      <c r="C29" s="13">
        <v>1</v>
      </c>
      <c r="D29" s="11">
        <f>($D$20+$D$11)*C29/100</f>
        <v>16.15062644</v>
      </c>
    </row>
    <row r="30" spans="1:4" ht="17" customHeight="1" x14ac:dyDescent="0.3">
      <c r="A30" s="7" t="s">
        <v>14</v>
      </c>
      <c r="B30" s="8" t="s">
        <v>31</v>
      </c>
      <c r="C30" s="13">
        <v>0.6</v>
      </c>
      <c r="D30" s="11">
        <f t="shared" si="0"/>
        <v>9.6903758639999982</v>
      </c>
    </row>
    <row r="31" spans="1:4" ht="17" customHeight="1" x14ac:dyDescent="0.3">
      <c r="A31" s="7" t="s">
        <v>32</v>
      </c>
      <c r="B31" s="8" t="s">
        <v>33</v>
      </c>
      <c r="C31" s="13">
        <v>0.2</v>
      </c>
      <c r="D31" s="11">
        <f t="shared" si="0"/>
        <v>3.230125288</v>
      </c>
    </row>
    <row r="32" spans="1:4" ht="17" customHeight="1" x14ac:dyDescent="0.3">
      <c r="A32" s="7" t="s">
        <v>34</v>
      </c>
      <c r="B32" s="8" t="s">
        <v>35</v>
      </c>
      <c r="C32" s="13">
        <v>8</v>
      </c>
      <c r="D32" s="11">
        <f t="shared" si="0"/>
        <v>129.20501152</v>
      </c>
    </row>
    <row r="33" spans="1:4" ht="17.25" customHeight="1" x14ac:dyDescent="0.3">
      <c r="A33" s="79" t="s">
        <v>16</v>
      </c>
      <c r="B33" s="81"/>
      <c r="C33" s="15">
        <v>36.799999999999997</v>
      </c>
      <c r="D33" s="14">
        <f>SUM(D25:D32)</f>
        <v>594.34305299199991</v>
      </c>
    </row>
    <row r="34" spans="1:4" ht="16.5" customHeight="1" x14ac:dyDescent="0.3">
      <c r="A34" s="89" t="s">
        <v>36</v>
      </c>
      <c r="B34" s="89"/>
      <c r="C34" s="89"/>
      <c r="D34" s="89"/>
    </row>
    <row r="35" spans="1:4" ht="16" customHeight="1" x14ac:dyDescent="0.3">
      <c r="A35" s="2"/>
      <c r="B35" s="2"/>
      <c r="C35" s="2"/>
      <c r="D35" s="2"/>
    </row>
    <row r="36" spans="1:4" ht="16.5" customHeight="1" x14ac:dyDescent="0.3">
      <c r="A36" s="6" t="s">
        <v>37</v>
      </c>
      <c r="B36" s="84" t="s">
        <v>38</v>
      </c>
      <c r="C36" s="85"/>
      <c r="D36" s="6" t="s">
        <v>3</v>
      </c>
    </row>
    <row r="37" spans="1:4" ht="17" customHeight="1" x14ac:dyDescent="0.3">
      <c r="A37" s="7" t="s">
        <v>4</v>
      </c>
      <c r="B37" s="86" t="s">
        <v>39</v>
      </c>
      <c r="C37" s="87"/>
      <c r="D37" s="11">
        <f>4.2*2*21-6%*D5</f>
        <v>95.935200000000009</v>
      </c>
    </row>
    <row r="38" spans="1:4" ht="17" customHeight="1" x14ac:dyDescent="0.3">
      <c r="A38" s="7" t="s">
        <v>6</v>
      </c>
      <c r="B38" s="86" t="s">
        <v>40</v>
      </c>
      <c r="C38" s="87"/>
      <c r="D38" s="11">
        <f>21*22*85%</f>
        <v>392.7</v>
      </c>
    </row>
    <row r="39" spans="1:4" ht="17" customHeight="1" x14ac:dyDescent="0.3">
      <c r="A39" s="7" t="s">
        <v>8</v>
      </c>
      <c r="B39" s="86" t="s">
        <v>41</v>
      </c>
      <c r="C39" s="87"/>
      <c r="D39" s="11">
        <f>D5*3.8%</f>
        <v>50.961039999999997</v>
      </c>
    </row>
    <row r="40" spans="1:4" ht="17" customHeight="1" x14ac:dyDescent="0.3">
      <c r="A40" s="7" t="s">
        <v>10</v>
      </c>
      <c r="B40" s="86" t="s">
        <v>42</v>
      </c>
      <c r="C40" s="87"/>
      <c r="D40" s="11">
        <v>5</v>
      </c>
    </row>
    <row r="41" spans="1:4" ht="17" customHeight="1" x14ac:dyDescent="0.3">
      <c r="A41" s="7" t="s">
        <v>12</v>
      </c>
      <c r="B41" s="86" t="s">
        <v>43</v>
      </c>
      <c r="C41" s="87"/>
      <c r="D41" s="11">
        <v>121</v>
      </c>
    </row>
    <row r="42" spans="1:4" ht="16.75" customHeight="1" x14ac:dyDescent="0.3">
      <c r="A42" s="79" t="s">
        <v>16</v>
      </c>
      <c r="B42" s="80"/>
      <c r="C42" s="81"/>
      <c r="D42" s="14">
        <f>SUM(D37:D41)</f>
        <v>665.59623999999997</v>
      </c>
    </row>
    <row r="43" spans="1:4" x14ac:dyDescent="0.3">
      <c r="A43" s="1"/>
      <c r="B43" s="1"/>
      <c r="C43" s="1"/>
      <c r="D43" s="1"/>
    </row>
    <row r="44" spans="1:4" ht="15.25" customHeight="1" x14ac:dyDescent="0.3">
      <c r="A44" s="91" t="s">
        <v>44</v>
      </c>
      <c r="B44" s="91"/>
      <c r="C44" s="91"/>
      <c r="D44" s="91"/>
    </row>
    <row r="45" spans="1:4" ht="16.75" customHeight="1" x14ac:dyDescent="0.3">
      <c r="A45" s="2"/>
      <c r="B45" s="2"/>
      <c r="C45" s="2"/>
      <c r="D45" s="2"/>
    </row>
    <row r="46" spans="1:4" ht="16.5" customHeight="1" x14ac:dyDescent="0.3">
      <c r="A46" s="3">
        <v>2</v>
      </c>
      <c r="B46" s="4" t="s">
        <v>45</v>
      </c>
      <c r="C46" s="5" t="s">
        <v>2</v>
      </c>
      <c r="D46" s="6" t="s">
        <v>3</v>
      </c>
    </row>
    <row r="47" spans="1:4" ht="16" customHeight="1" x14ac:dyDescent="0.3">
      <c r="A47" s="16" t="s">
        <v>46</v>
      </c>
      <c r="B47" s="8" t="s">
        <v>47</v>
      </c>
      <c r="C47" s="17"/>
      <c r="D47" s="11">
        <f>D20</f>
        <v>273.98264399999999</v>
      </c>
    </row>
    <row r="48" spans="1:4" ht="17" customHeight="1" x14ac:dyDescent="0.3">
      <c r="A48" s="16" t="s">
        <v>48</v>
      </c>
      <c r="B48" s="8" t="s">
        <v>49</v>
      </c>
      <c r="C48" s="17"/>
      <c r="D48" s="11">
        <f>D33</f>
        <v>594.34305299199991</v>
      </c>
    </row>
    <row r="49" spans="1:4" ht="17" customHeight="1" x14ac:dyDescent="0.3">
      <c r="A49" s="16" t="s">
        <v>50</v>
      </c>
      <c r="B49" s="8" t="s">
        <v>51</v>
      </c>
      <c r="C49" s="17"/>
      <c r="D49" s="11">
        <f>D42</f>
        <v>665.59623999999997</v>
      </c>
    </row>
    <row r="50" spans="1:4" ht="17.5" customHeight="1" x14ac:dyDescent="0.3">
      <c r="A50" s="79" t="s">
        <v>16</v>
      </c>
      <c r="B50" s="80"/>
      <c r="C50" s="81"/>
      <c r="D50" s="12">
        <f>SUM(D47:D49)</f>
        <v>1533.9219369919997</v>
      </c>
    </row>
    <row r="51" spans="1:4" x14ac:dyDescent="0.3">
      <c r="A51" s="1"/>
      <c r="B51" s="1"/>
      <c r="C51" s="1"/>
      <c r="D51" s="1"/>
    </row>
    <row r="52" spans="1:4" ht="16" customHeight="1" x14ac:dyDescent="0.3">
      <c r="A52" s="82" t="s">
        <v>52</v>
      </c>
      <c r="B52" s="82"/>
      <c r="C52" s="82"/>
      <c r="D52" s="82"/>
    </row>
    <row r="53" spans="1:4" ht="16" customHeight="1" x14ac:dyDescent="0.3">
      <c r="A53" s="2"/>
      <c r="B53" s="2"/>
      <c r="C53" s="2"/>
      <c r="D53" s="2"/>
    </row>
    <row r="54" spans="1:4" ht="16.5" customHeight="1" x14ac:dyDescent="0.3">
      <c r="A54" s="3">
        <v>3</v>
      </c>
      <c r="B54" s="4" t="s">
        <v>53</v>
      </c>
      <c r="C54" s="5" t="s">
        <v>2</v>
      </c>
      <c r="D54" s="6" t="s">
        <v>3</v>
      </c>
    </row>
    <row r="55" spans="1:4" ht="17" customHeight="1" x14ac:dyDescent="0.3">
      <c r="A55" s="7" t="s">
        <v>4</v>
      </c>
      <c r="B55" s="8" t="s">
        <v>54</v>
      </c>
      <c r="C55" s="13">
        <v>0.42</v>
      </c>
      <c r="D55" s="11">
        <f t="shared" ref="D55:D60" si="1">C55*$D$11/100</f>
        <v>5.6325359999999991</v>
      </c>
    </row>
    <row r="56" spans="1:4" ht="17" customHeight="1" x14ac:dyDescent="0.3">
      <c r="A56" s="7" t="s">
        <v>6</v>
      </c>
      <c r="B56" s="8" t="s">
        <v>55</v>
      </c>
      <c r="C56" s="13">
        <v>0.03</v>
      </c>
      <c r="D56" s="11">
        <f t="shared" si="1"/>
        <v>0.40232399999999996</v>
      </c>
    </row>
    <row r="57" spans="1:4" ht="28.5" customHeight="1" x14ac:dyDescent="0.3">
      <c r="A57" s="7" t="s">
        <v>8</v>
      </c>
      <c r="B57" s="18" t="s">
        <v>56</v>
      </c>
      <c r="C57" s="13">
        <v>0.21</v>
      </c>
      <c r="D57" s="11">
        <f t="shared" si="1"/>
        <v>2.8162679999999995</v>
      </c>
    </row>
    <row r="58" spans="1:4" ht="17" customHeight="1" x14ac:dyDescent="0.3">
      <c r="A58" s="7" t="s">
        <v>10</v>
      </c>
      <c r="B58" s="8" t="s">
        <v>57</v>
      </c>
      <c r="C58" s="13">
        <v>1.94</v>
      </c>
      <c r="D58" s="11">
        <f t="shared" si="1"/>
        <v>26.016951999999996</v>
      </c>
    </row>
    <row r="59" spans="1:4" ht="28.5" customHeight="1" x14ac:dyDescent="0.3">
      <c r="A59" s="7" t="s">
        <v>12</v>
      </c>
      <c r="B59" s="18" t="s">
        <v>58</v>
      </c>
      <c r="C59" s="13">
        <v>0.71</v>
      </c>
      <c r="D59" s="11">
        <f t="shared" si="1"/>
        <v>9.5216679999999982</v>
      </c>
    </row>
    <row r="60" spans="1:4" ht="28.5" customHeight="1" x14ac:dyDescent="0.3">
      <c r="A60" s="7" t="s">
        <v>14</v>
      </c>
      <c r="B60" s="18" t="s">
        <v>59</v>
      </c>
      <c r="C60" s="13">
        <v>3.88</v>
      </c>
      <c r="D60" s="11">
        <f t="shared" si="1"/>
        <v>52.033903999999993</v>
      </c>
    </row>
    <row r="61" spans="1:4" ht="17.25" customHeight="1" x14ac:dyDescent="0.3">
      <c r="A61" s="79" t="s">
        <v>16</v>
      </c>
      <c r="B61" s="80"/>
      <c r="C61" s="81"/>
      <c r="D61" s="14">
        <f>SUM(D55:D60)</f>
        <v>96.423651999999976</v>
      </c>
    </row>
    <row r="62" spans="1:4" ht="16.5" customHeight="1" x14ac:dyDescent="0.3">
      <c r="A62" s="82" t="s">
        <v>60</v>
      </c>
      <c r="B62" s="82"/>
      <c r="C62" s="82"/>
      <c r="D62" s="82"/>
    </row>
    <row r="63" spans="1:4" ht="11.75" customHeight="1" x14ac:dyDescent="0.3">
      <c r="A63" s="2"/>
      <c r="B63" s="2"/>
      <c r="C63" s="2"/>
      <c r="D63" s="2"/>
    </row>
    <row r="64" spans="1:4" ht="15.25" customHeight="1" x14ac:dyDescent="0.3">
      <c r="A64" s="90" t="s">
        <v>61</v>
      </c>
      <c r="B64" s="90"/>
      <c r="C64" s="90"/>
      <c r="D64" s="90"/>
    </row>
    <row r="65" spans="1:5" ht="11.75" customHeight="1" x14ac:dyDescent="0.3">
      <c r="A65" s="2"/>
      <c r="B65" s="2"/>
      <c r="C65" s="2"/>
      <c r="D65" s="2"/>
    </row>
    <row r="66" spans="1:5" ht="16.5" customHeight="1" x14ac:dyDescent="0.3">
      <c r="A66" s="6" t="s">
        <v>62</v>
      </c>
      <c r="B66" s="4" t="s">
        <v>63</v>
      </c>
      <c r="C66" s="5" t="s">
        <v>2</v>
      </c>
      <c r="D66" s="6" t="s">
        <v>3</v>
      </c>
      <c r="E66" s="21"/>
    </row>
    <row r="67" spans="1:5" ht="17" customHeight="1" x14ac:dyDescent="0.3">
      <c r="A67" s="7" t="s">
        <v>4</v>
      </c>
      <c r="B67" s="8" t="s">
        <v>64</v>
      </c>
      <c r="C67" s="13">
        <v>0.93</v>
      </c>
      <c r="D67" s="11">
        <f>($D$61+$D$50+$D$11)*C67/100</f>
        <v>27.634257977625598</v>
      </c>
    </row>
    <row r="68" spans="1:5" ht="17" customHeight="1" x14ac:dyDescent="0.3">
      <c r="A68" s="7" t="s">
        <v>6</v>
      </c>
      <c r="B68" s="8" t="s">
        <v>65</v>
      </c>
      <c r="C68" s="13">
        <v>0.56000000000000005</v>
      </c>
      <c r="D68" s="11">
        <f t="shared" ref="D68:D71" si="2">($D$61+$D$50+$D$11)*C68/100</f>
        <v>16.639983298355197</v>
      </c>
    </row>
    <row r="69" spans="1:5" ht="17" customHeight="1" x14ac:dyDescent="0.3">
      <c r="A69" s="7" t="s">
        <v>8</v>
      </c>
      <c r="B69" s="8" t="s">
        <v>66</v>
      </c>
      <c r="C69" s="13">
        <v>0.03</v>
      </c>
      <c r="D69" s="11">
        <f t="shared" si="2"/>
        <v>0.89142767669759992</v>
      </c>
    </row>
    <row r="70" spans="1:5" ht="17" customHeight="1" x14ac:dyDescent="0.3">
      <c r="A70" s="7" t="s">
        <v>10</v>
      </c>
      <c r="B70" s="8" t="s">
        <v>67</v>
      </c>
      <c r="C70" s="13">
        <v>0.08</v>
      </c>
      <c r="D70" s="11">
        <f t="shared" si="2"/>
        <v>2.3771404711935999</v>
      </c>
    </row>
    <row r="71" spans="1:5" ht="16" customHeight="1" x14ac:dyDescent="0.3">
      <c r="A71" s="7" t="s">
        <v>12</v>
      </c>
      <c r="B71" s="8" t="s">
        <v>68</v>
      </c>
      <c r="C71" s="13">
        <v>0.04</v>
      </c>
      <c r="D71" s="11">
        <f t="shared" si="2"/>
        <v>1.1885702355968</v>
      </c>
    </row>
    <row r="72" spans="1:5" ht="17" customHeight="1" x14ac:dyDescent="0.3">
      <c r="A72" s="7" t="s">
        <v>14</v>
      </c>
      <c r="B72" s="8" t="s">
        <v>69</v>
      </c>
      <c r="C72" s="13">
        <v>0</v>
      </c>
      <c r="D72" s="11">
        <v>0</v>
      </c>
    </row>
    <row r="73" spans="1:5" ht="17.5" customHeight="1" x14ac:dyDescent="0.3">
      <c r="A73" s="17"/>
      <c r="B73" s="5" t="s">
        <v>16</v>
      </c>
      <c r="C73" s="17"/>
      <c r="D73" s="14">
        <f>SUM(D67:D72)</f>
        <v>48.7313796594688</v>
      </c>
    </row>
    <row r="74" spans="1:5" ht="16" customHeight="1" x14ac:dyDescent="0.3">
      <c r="A74" s="2"/>
      <c r="B74" s="2"/>
      <c r="C74" s="2"/>
      <c r="D74" s="2"/>
    </row>
    <row r="75" spans="1:5" ht="16" customHeight="1" x14ac:dyDescent="0.3">
      <c r="A75" s="89" t="s">
        <v>70</v>
      </c>
      <c r="B75" s="89"/>
      <c r="C75" s="89"/>
      <c r="D75" s="89"/>
    </row>
    <row r="76" spans="1:5" ht="11.75" customHeight="1" x14ac:dyDescent="0.3">
      <c r="A76" s="2"/>
      <c r="B76" s="2"/>
      <c r="C76" s="2"/>
      <c r="D76" s="2"/>
    </row>
    <row r="77" spans="1:5" ht="16.5" customHeight="1" x14ac:dyDescent="0.3">
      <c r="A77" s="6" t="s">
        <v>71</v>
      </c>
      <c r="B77" s="4" t="s">
        <v>72</v>
      </c>
      <c r="C77" s="5" t="s">
        <v>2</v>
      </c>
      <c r="D77" s="6" t="s">
        <v>3</v>
      </c>
    </row>
    <row r="78" spans="1:5" ht="17" customHeight="1" x14ac:dyDescent="0.3">
      <c r="A78" s="7" t="s">
        <v>4</v>
      </c>
      <c r="B78" s="8" t="s">
        <v>73</v>
      </c>
      <c r="C78" s="13">
        <v>0</v>
      </c>
      <c r="D78" s="11">
        <v>0</v>
      </c>
    </row>
    <row r="79" spans="1:5" ht="16.75" customHeight="1" x14ac:dyDescent="0.3">
      <c r="A79" s="79" t="s">
        <v>16</v>
      </c>
      <c r="B79" s="81"/>
      <c r="C79" s="13">
        <v>0</v>
      </c>
      <c r="D79" s="14">
        <v>0</v>
      </c>
    </row>
    <row r="80" spans="1:5" x14ac:dyDescent="0.3">
      <c r="A80" s="1"/>
      <c r="B80" s="1"/>
      <c r="C80" s="1"/>
      <c r="D80" s="1"/>
    </row>
    <row r="81" spans="1:4" ht="22.5" customHeight="1" x14ac:dyDescent="0.3">
      <c r="A81" s="88" t="s">
        <v>74</v>
      </c>
      <c r="B81" s="88"/>
      <c r="C81" s="88"/>
      <c r="D81" s="88"/>
    </row>
    <row r="82" spans="1:4" ht="12.75" customHeight="1" x14ac:dyDescent="0.3">
      <c r="A82" s="2"/>
      <c r="B82" s="2"/>
      <c r="C82" s="2"/>
      <c r="D82" s="2"/>
    </row>
    <row r="83" spans="1:4" ht="16.5" customHeight="1" x14ac:dyDescent="0.3">
      <c r="A83" s="3">
        <v>4</v>
      </c>
      <c r="B83" s="4" t="s">
        <v>75</v>
      </c>
      <c r="C83" s="5" t="s">
        <v>2</v>
      </c>
      <c r="D83" s="6" t="s">
        <v>3</v>
      </c>
    </row>
    <row r="84" spans="1:4" ht="17" customHeight="1" x14ac:dyDescent="0.3">
      <c r="A84" s="16" t="s">
        <v>76</v>
      </c>
      <c r="B84" s="8" t="s">
        <v>77</v>
      </c>
      <c r="C84" s="13">
        <v>0</v>
      </c>
      <c r="D84" s="11">
        <f>D73</f>
        <v>48.7313796594688</v>
      </c>
    </row>
    <row r="85" spans="1:4" ht="16" customHeight="1" x14ac:dyDescent="0.3">
      <c r="A85" s="16" t="s">
        <v>78</v>
      </c>
      <c r="B85" s="8" t="s">
        <v>79</v>
      </c>
      <c r="C85" s="13">
        <v>0</v>
      </c>
      <c r="D85" s="11">
        <v>0</v>
      </c>
    </row>
    <row r="86" spans="1:4" ht="17.5" customHeight="1" x14ac:dyDescent="0.3">
      <c r="A86" s="79" t="s">
        <v>16</v>
      </c>
      <c r="B86" s="81"/>
      <c r="C86" s="15">
        <v>0</v>
      </c>
      <c r="D86" s="14">
        <f>D84</f>
        <v>48.7313796594688</v>
      </c>
    </row>
    <row r="87" spans="1:4" x14ac:dyDescent="0.3">
      <c r="A87" s="2"/>
      <c r="B87" s="2"/>
      <c r="C87" s="2"/>
      <c r="D87" s="2"/>
    </row>
    <row r="88" spans="1:4" ht="15.25" customHeight="1" x14ac:dyDescent="0.3">
      <c r="A88" s="82" t="s">
        <v>80</v>
      </c>
      <c r="B88" s="82"/>
      <c r="C88" s="82"/>
      <c r="D88" s="82"/>
    </row>
    <row r="89" spans="1:4" ht="11.75" customHeight="1" x14ac:dyDescent="0.3">
      <c r="A89" s="2"/>
      <c r="B89" s="2"/>
      <c r="C89" s="2"/>
      <c r="D89" s="2"/>
    </row>
    <row r="90" spans="1:4" ht="16.5" customHeight="1" x14ac:dyDescent="0.3">
      <c r="A90" s="3">
        <v>5</v>
      </c>
      <c r="B90" s="84" t="s">
        <v>81</v>
      </c>
      <c r="C90" s="85"/>
      <c r="D90" s="6" t="s">
        <v>3</v>
      </c>
    </row>
    <row r="91" spans="1:4" ht="17" customHeight="1" x14ac:dyDescent="0.3">
      <c r="A91" s="7" t="s">
        <v>4</v>
      </c>
      <c r="B91" s="86" t="s">
        <v>82</v>
      </c>
      <c r="C91" s="87"/>
      <c r="D91" s="11">
        <v>25.076000000000001</v>
      </c>
    </row>
    <row r="92" spans="1:4" ht="17" customHeight="1" x14ac:dyDescent="0.3">
      <c r="A92" s="7" t="s">
        <v>6</v>
      </c>
      <c r="B92" s="86" t="s">
        <v>83</v>
      </c>
      <c r="C92" s="87"/>
      <c r="D92" s="11">
        <v>140</v>
      </c>
    </row>
    <row r="93" spans="1:4" ht="17" customHeight="1" x14ac:dyDescent="0.3">
      <c r="A93" s="7" t="s">
        <v>8</v>
      </c>
      <c r="B93" s="86" t="s">
        <v>84</v>
      </c>
      <c r="C93" s="87"/>
      <c r="D93" s="11">
        <v>130</v>
      </c>
    </row>
    <row r="94" spans="1:4" ht="17" customHeight="1" x14ac:dyDescent="0.3">
      <c r="A94" s="7" t="s">
        <v>10</v>
      </c>
      <c r="B94" s="86" t="s">
        <v>15</v>
      </c>
      <c r="C94" s="87"/>
      <c r="D94" s="11">
        <v>0</v>
      </c>
    </row>
    <row r="95" spans="1:4" x14ac:dyDescent="0.3">
      <c r="A95" s="79" t="s">
        <v>16</v>
      </c>
      <c r="B95" s="80"/>
      <c r="C95" s="81"/>
      <c r="D95" s="14">
        <f>SUM(D91:D94)</f>
        <v>295.07600000000002</v>
      </c>
    </row>
    <row r="96" spans="1:4" ht="16.5" customHeight="1" x14ac:dyDescent="0.3">
      <c r="A96" s="82" t="s">
        <v>85</v>
      </c>
      <c r="B96" s="82"/>
      <c r="C96" s="82"/>
      <c r="D96" s="82"/>
    </row>
    <row r="97" spans="1:6" ht="6" customHeight="1" x14ac:dyDescent="0.3">
      <c r="A97" s="2"/>
      <c r="B97" s="2"/>
      <c r="C97" s="2"/>
      <c r="D97" s="2"/>
    </row>
    <row r="98" spans="1:6" ht="16.5" customHeight="1" x14ac:dyDescent="0.3">
      <c r="A98" s="19">
        <v>6</v>
      </c>
      <c r="B98" s="4" t="s">
        <v>86</v>
      </c>
      <c r="C98" s="5" t="s">
        <v>2</v>
      </c>
      <c r="D98" s="6" t="s">
        <v>3</v>
      </c>
    </row>
    <row r="99" spans="1:6" ht="17" customHeight="1" x14ac:dyDescent="0.3">
      <c r="A99" s="20" t="s">
        <v>4</v>
      </c>
      <c r="B99" s="8" t="s">
        <v>87</v>
      </c>
      <c r="C99" s="13">
        <v>5</v>
      </c>
      <c r="D99" s="11">
        <f>E99*C99/100</f>
        <v>165.76164843257342</v>
      </c>
      <c r="E99" s="23">
        <f>D95+D86+D61+D50+D11</f>
        <v>3315.2329686514686</v>
      </c>
      <c r="F99" s="52"/>
    </row>
    <row r="100" spans="1:6" ht="17" customHeight="1" x14ac:dyDescent="0.3">
      <c r="A100" s="20" t="s">
        <v>6</v>
      </c>
      <c r="B100" s="8" t="s">
        <v>88</v>
      </c>
      <c r="C100" s="13">
        <v>4.97</v>
      </c>
      <c r="D100" s="11">
        <f>C100*(E99+D99)/100</f>
        <v>173.00543246907688</v>
      </c>
    </row>
    <row r="101" spans="1:6" ht="17" customHeight="1" x14ac:dyDescent="0.3">
      <c r="A101" s="20" t="s">
        <v>8</v>
      </c>
      <c r="B101" s="8" t="s">
        <v>89</v>
      </c>
      <c r="C101" s="13">
        <v>8.65</v>
      </c>
      <c r="D101" s="11">
        <f ca="1">C101*D117/100</f>
        <v>346.00000469222198</v>
      </c>
      <c r="E101" s="22"/>
    </row>
    <row r="102" spans="1:6" ht="17" customHeight="1" x14ac:dyDescent="0.3">
      <c r="A102" s="17"/>
      <c r="B102" s="8" t="s">
        <v>90</v>
      </c>
      <c r="C102" s="13">
        <v>3.65</v>
      </c>
      <c r="D102" s="11">
        <f ca="1">C102*D117/100</f>
        <v>146.00000197995493</v>
      </c>
      <c r="E102" s="22"/>
    </row>
    <row r="103" spans="1:6" ht="17" customHeight="1" x14ac:dyDescent="0.3">
      <c r="A103" s="17"/>
      <c r="B103" s="8" t="s">
        <v>91</v>
      </c>
      <c r="C103" s="13">
        <v>0</v>
      </c>
      <c r="D103" s="11">
        <v>0</v>
      </c>
    </row>
    <row r="104" spans="1:6" ht="16" customHeight="1" x14ac:dyDescent="0.3">
      <c r="A104" s="17"/>
      <c r="B104" s="8" t="s">
        <v>92</v>
      </c>
      <c r="C104" s="13">
        <v>5</v>
      </c>
      <c r="D104" s="11">
        <f ca="1">C104*D117/100</f>
        <v>200.00000271226705</v>
      </c>
      <c r="E104" s="22"/>
    </row>
    <row r="105" spans="1:6" ht="17.5" customHeight="1" x14ac:dyDescent="0.3">
      <c r="A105" s="79" t="s">
        <v>16</v>
      </c>
      <c r="B105" s="81"/>
      <c r="C105" s="13">
        <v>0</v>
      </c>
      <c r="D105" s="12">
        <f ca="1">D99+D100+D101</f>
        <v>684.76708559387225</v>
      </c>
    </row>
    <row r="106" spans="1:6" ht="18.75" customHeight="1" x14ac:dyDescent="0.3">
      <c r="A106" s="2"/>
      <c r="B106" s="2"/>
      <c r="C106" s="2"/>
      <c r="D106" s="2"/>
    </row>
    <row r="107" spans="1:6" ht="15.5" customHeight="1" x14ac:dyDescent="0.3">
      <c r="A107" s="83" t="s">
        <v>93</v>
      </c>
      <c r="B107" s="83"/>
      <c r="C107" s="83"/>
      <c r="D107" s="83"/>
    </row>
    <row r="108" spans="1:6" ht="6.75" customHeight="1" x14ac:dyDescent="0.3">
      <c r="A108" s="2"/>
      <c r="B108" s="2"/>
      <c r="C108" s="2"/>
      <c r="D108" s="2"/>
    </row>
    <row r="109" spans="1:6" ht="16.5" customHeight="1" x14ac:dyDescent="0.3">
      <c r="A109" s="17"/>
      <c r="B109" s="84" t="s">
        <v>94</v>
      </c>
      <c r="C109" s="85"/>
      <c r="D109" s="6" t="s">
        <v>3</v>
      </c>
    </row>
    <row r="110" spans="1:6" ht="17" customHeight="1" x14ac:dyDescent="0.3">
      <c r="A110" s="5" t="s">
        <v>95</v>
      </c>
      <c r="B110" s="86" t="s">
        <v>96</v>
      </c>
      <c r="C110" s="87"/>
      <c r="D110" s="10">
        <f>D11</f>
        <v>1341.08</v>
      </c>
    </row>
    <row r="111" spans="1:6" ht="17" customHeight="1" x14ac:dyDescent="0.3">
      <c r="A111" s="5" t="s">
        <v>97</v>
      </c>
      <c r="B111" s="86" t="s">
        <v>98</v>
      </c>
      <c r="C111" s="87"/>
      <c r="D111" s="10">
        <f>D50</f>
        <v>1533.9219369919997</v>
      </c>
    </row>
    <row r="112" spans="1:6" ht="16" customHeight="1" x14ac:dyDescent="0.3">
      <c r="A112" s="5" t="s">
        <v>99</v>
      </c>
      <c r="B112" s="86" t="s">
        <v>100</v>
      </c>
      <c r="C112" s="87"/>
      <c r="D112" s="11">
        <f>D61</f>
        <v>96.423651999999976</v>
      </c>
    </row>
    <row r="113" spans="1:6" ht="17" customHeight="1" x14ac:dyDescent="0.3">
      <c r="A113" s="5" t="s">
        <v>101</v>
      </c>
      <c r="B113" s="86" t="s">
        <v>102</v>
      </c>
      <c r="C113" s="87"/>
      <c r="D113" s="11">
        <f>D86</f>
        <v>48.7313796594688</v>
      </c>
    </row>
    <row r="114" spans="1:6" ht="17" customHeight="1" x14ac:dyDescent="0.3">
      <c r="A114" s="5" t="s">
        <v>103</v>
      </c>
      <c r="B114" s="86" t="s">
        <v>104</v>
      </c>
      <c r="C114" s="87"/>
      <c r="D114" s="11">
        <f>D95</f>
        <v>295.07600000000002</v>
      </c>
    </row>
    <row r="115" spans="1:6" ht="17" customHeight="1" x14ac:dyDescent="0.3">
      <c r="A115" s="79" t="s">
        <v>105</v>
      </c>
      <c r="B115" s="80"/>
      <c r="C115" s="81"/>
      <c r="D115" s="12">
        <f>SUM(D110:D114)</f>
        <v>3315.2329686514686</v>
      </c>
    </row>
    <row r="116" spans="1:6" ht="17" customHeight="1" x14ac:dyDescent="0.3">
      <c r="A116" s="5" t="s">
        <v>106</v>
      </c>
      <c r="B116" s="86" t="s">
        <v>107</v>
      </c>
      <c r="C116" s="87"/>
      <c r="D116" s="12">
        <f ca="1">D105</f>
        <v>684.76708559387225</v>
      </c>
    </row>
    <row r="117" spans="1:6" ht="17.25" customHeight="1" x14ac:dyDescent="0.3">
      <c r="A117" s="79" t="s">
        <v>108</v>
      </c>
      <c r="B117" s="80"/>
      <c r="C117" s="81"/>
      <c r="D117" s="12">
        <f ca="1">D116+D115</f>
        <v>4000.0000542453408</v>
      </c>
      <c r="F117" s="24"/>
    </row>
  </sheetData>
  <sheetProtection algorithmName="SHA-512" hashValue="B+iFwAHik9sYpM4fJSAy2Gk06WrgTp/pWOigtuAmrJLlVkyUaCRpTY4uLJ2qhoe2mcL7ZK/dH2VjcC8YxkCBmA==" saltValue="sv9BMxrI83x9aRzyTe/X0Q==" spinCount="100000" sheet="1" objects="1" scenarios="1" selectLockedCells="1" selectUnlockedCells="1"/>
  <mergeCells count="45">
    <mergeCell ref="A11:C11"/>
    <mergeCell ref="A13:D13"/>
    <mergeCell ref="A15:D15"/>
    <mergeCell ref="A1:D1"/>
    <mergeCell ref="A2:D2"/>
    <mergeCell ref="A33:B33"/>
    <mergeCell ref="A34:D34"/>
    <mergeCell ref="B36:C36"/>
    <mergeCell ref="A20:B20"/>
    <mergeCell ref="A22:D22"/>
    <mergeCell ref="A42:C42"/>
    <mergeCell ref="A44:D44"/>
    <mergeCell ref="B37:C37"/>
    <mergeCell ref="B38:C38"/>
    <mergeCell ref="B39:C39"/>
    <mergeCell ref="B40:C40"/>
    <mergeCell ref="B41:C41"/>
    <mergeCell ref="A75:D75"/>
    <mergeCell ref="A62:D62"/>
    <mergeCell ref="A64:D64"/>
    <mergeCell ref="A61:C61"/>
    <mergeCell ref="A50:C50"/>
    <mergeCell ref="A52:D52"/>
    <mergeCell ref="A86:B86"/>
    <mergeCell ref="A88:D88"/>
    <mergeCell ref="B90:C90"/>
    <mergeCell ref="A79:B79"/>
    <mergeCell ref="A81:D81"/>
    <mergeCell ref="B91:C91"/>
    <mergeCell ref="B92:C92"/>
    <mergeCell ref="B93:C93"/>
    <mergeCell ref="B94:C94"/>
    <mergeCell ref="A95:C95"/>
    <mergeCell ref="A117:C117"/>
    <mergeCell ref="A96:D96"/>
    <mergeCell ref="A105:B105"/>
    <mergeCell ref="A107:D107"/>
    <mergeCell ref="B109:C109"/>
    <mergeCell ref="B110:C110"/>
    <mergeCell ref="B111:C111"/>
    <mergeCell ref="B112:C112"/>
    <mergeCell ref="B113:C113"/>
    <mergeCell ref="B114:C114"/>
    <mergeCell ref="A115:C115"/>
    <mergeCell ref="B116:C116"/>
  </mergeCells>
  <pageMargins left="0.7" right="0.7" top="0.75" bottom="0.75" header="0.3" footer="0.3"/>
  <pageSetup paperSize="9" scale="94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F2BFA-D9CA-45AD-AF93-A790C6291E3C}">
  <dimension ref="A1:F118"/>
  <sheetViews>
    <sheetView view="pageBreakPreview" topLeftCell="A100" zoomScale="60" zoomScaleNormal="100" workbookViewId="0">
      <selection activeCell="B1" sqref="B1"/>
    </sheetView>
  </sheetViews>
  <sheetFormatPr defaultRowHeight="13" x14ac:dyDescent="0.3"/>
  <cols>
    <col min="1" max="1" width="4.69921875" customWidth="1"/>
    <col min="2" max="2" width="65.296875" customWidth="1"/>
    <col min="3" max="3" width="17.296875" customWidth="1"/>
    <col min="4" max="4" width="16.19921875" customWidth="1"/>
    <col min="5" max="5" width="16.09765625" customWidth="1"/>
    <col min="6" max="6" width="21" customWidth="1"/>
  </cols>
  <sheetData>
    <row r="1" spans="1:4" ht="87.5" customHeight="1" x14ac:dyDescent="0.3"/>
    <row r="2" spans="1:4" ht="72.5" customHeight="1" x14ac:dyDescent="0.3">
      <c r="A2" s="93" t="s">
        <v>110</v>
      </c>
      <c r="B2" s="94"/>
      <c r="C2" s="94"/>
      <c r="D2" s="95"/>
    </row>
    <row r="3" spans="1:4" ht="15.75" customHeight="1" x14ac:dyDescent="0.3">
      <c r="A3" s="82" t="s">
        <v>0</v>
      </c>
      <c r="B3" s="82"/>
      <c r="C3" s="82"/>
      <c r="D3" s="82"/>
    </row>
    <row r="4" spans="1:4" ht="14.75" customHeight="1" x14ac:dyDescent="0.3">
      <c r="A4" s="2"/>
      <c r="B4" s="2"/>
      <c r="C4" s="2"/>
      <c r="D4" s="2"/>
    </row>
    <row r="5" spans="1:4" ht="16.5" customHeight="1" x14ac:dyDescent="0.3">
      <c r="A5" s="3">
        <v>1</v>
      </c>
      <c r="B5" s="4" t="s">
        <v>1</v>
      </c>
      <c r="C5" s="5" t="s">
        <v>2</v>
      </c>
      <c r="D5" s="6" t="s">
        <v>3</v>
      </c>
    </row>
    <row r="6" spans="1:4" ht="17" customHeight="1" x14ac:dyDescent="0.3">
      <c r="A6" s="7" t="s">
        <v>4</v>
      </c>
      <c r="B6" s="8" t="s">
        <v>5</v>
      </c>
      <c r="C6" s="9">
        <v>100</v>
      </c>
      <c r="D6" s="10">
        <v>2171.25</v>
      </c>
    </row>
    <row r="7" spans="1:4" ht="17" customHeight="1" x14ac:dyDescent="0.3">
      <c r="A7" s="7" t="s">
        <v>6</v>
      </c>
      <c r="B7" s="8" t="s">
        <v>7</v>
      </c>
      <c r="C7" s="9">
        <v>0</v>
      </c>
      <c r="D7" s="11">
        <v>0</v>
      </c>
    </row>
    <row r="8" spans="1:4" ht="17" customHeight="1" x14ac:dyDescent="0.3">
      <c r="A8" s="7" t="s">
        <v>8</v>
      </c>
      <c r="B8" s="8" t="s">
        <v>9</v>
      </c>
      <c r="C8" s="9">
        <v>0</v>
      </c>
      <c r="D8" s="11">
        <v>0</v>
      </c>
    </row>
    <row r="9" spans="1:4" ht="16" customHeight="1" x14ac:dyDescent="0.3">
      <c r="A9" s="7" t="s">
        <v>10</v>
      </c>
      <c r="B9" s="8" t="s">
        <v>11</v>
      </c>
      <c r="C9" s="9">
        <v>0</v>
      </c>
      <c r="D9" s="11">
        <v>0</v>
      </c>
    </row>
    <row r="10" spans="1:4" ht="17" customHeight="1" x14ac:dyDescent="0.3">
      <c r="A10" s="7" t="s">
        <v>12</v>
      </c>
      <c r="B10" s="8" t="s">
        <v>13</v>
      </c>
      <c r="C10" s="9">
        <v>0</v>
      </c>
      <c r="D10" s="11">
        <v>0</v>
      </c>
    </row>
    <row r="11" spans="1:4" ht="17" customHeight="1" x14ac:dyDescent="0.3">
      <c r="A11" s="7" t="s">
        <v>14</v>
      </c>
      <c r="B11" s="8" t="s">
        <v>15</v>
      </c>
      <c r="C11" s="9">
        <v>0</v>
      </c>
      <c r="D11" s="11">
        <v>0</v>
      </c>
    </row>
    <row r="12" spans="1:4" ht="17" customHeight="1" x14ac:dyDescent="0.3">
      <c r="A12" s="79" t="s">
        <v>16</v>
      </c>
      <c r="B12" s="80"/>
      <c r="C12" s="81"/>
      <c r="D12" s="12">
        <f>D6</f>
        <v>2171.25</v>
      </c>
    </row>
    <row r="13" spans="1:4" ht="17.5" customHeight="1" x14ac:dyDescent="0.3">
      <c r="A13" s="2"/>
      <c r="B13" s="2"/>
      <c r="C13" s="2"/>
      <c r="D13" s="2"/>
    </row>
    <row r="14" spans="1:4" ht="16.25" customHeight="1" x14ac:dyDescent="0.3">
      <c r="A14" s="82" t="s">
        <v>17</v>
      </c>
      <c r="B14" s="82"/>
      <c r="C14" s="82"/>
      <c r="D14" s="82"/>
    </row>
    <row r="15" spans="1:4" ht="8.75" customHeight="1" x14ac:dyDescent="0.3">
      <c r="A15" s="2"/>
      <c r="B15" s="2"/>
      <c r="C15" s="2"/>
      <c r="D15" s="2"/>
    </row>
    <row r="16" spans="1:4" ht="15.25" customHeight="1" x14ac:dyDescent="0.3">
      <c r="A16" s="89" t="s">
        <v>18</v>
      </c>
      <c r="B16" s="89"/>
      <c r="C16" s="89"/>
      <c r="D16" s="89"/>
    </row>
    <row r="17" spans="1:4" ht="14.75" customHeight="1" x14ac:dyDescent="0.3">
      <c r="A17" s="2"/>
      <c r="B17" s="2"/>
      <c r="C17" s="2"/>
      <c r="D17" s="2"/>
    </row>
    <row r="18" spans="1:4" ht="16.5" customHeight="1" x14ac:dyDescent="0.3">
      <c r="A18" s="6" t="s">
        <v>19</v>
      </c>
      <c r="B18" s="4" t="s">
        <v>20</v>
      </c>
      <c r="C18" s="5" t="s">
        <v>2</v>
      </c>
      <c r="D18" s="6" t="s">
        <v>3</v>
      </c>
    </row>
    <row r="19" spans="1:4" ht="17" customHeight="1" x14ac:dyDescent="0.3">
      <c r="A19" s="7" t="s">
        <v>4</v>
      </c>
      <c r="B19" s="8" t="s">
        <v>21</v>
      </c>
      <c r="C19" s="13">
        <v>8.33</v>
      </c>
      <c r="D19" s="11">
        <f>C19*D12/100</f>
        <v>180.86512500000001</v>
      </c>
    </row>
    <row r="20" spans="1:4" ht="17" customHeight="1" x14ac:dyDescent="0.3">
      <c r="A20" s="7" t="s">
        <v>6</v>
      </c>
      <c r="B20" s="8" t="s">
        <v>22</v>
      </c>
      <c r="C20" s="13">
        <v>12.1</v>
      </c>
      <c r="D20" s="11">
        <f>C20*D12/100</f>
        <v>262.72125</v>
      </c>
    </row>
    <row r="21" spans="1:4" ht="16.75" customHeight="1" x14ac:dyDescent="0.3">
      <c r="A21" s="79" t="s">
        <v>16</v>
      </c>
      <c r="B21" s="81"/>
      <c r="C21" s="13">
        <v>20.43</v>
      </c>
      <c r="D21" s="14">
        <f>SUM(D19:D20)</f>
        <v>443.58637499999998</v>
      </c>
    </row>
    <row r="22" spans="1:4" ht="14.75" customHeight="1" x14ac:dyDescent="0.3">
      <c r="A22" s="2"/>
      <c r="B22" s="2"/>
      <c r="C22" s="2"/>
      <c r="D22" s="2"/>
    </row>
    <row r="23" spans="1:4" ht="23.25" customHeight="1" x14ac:dyDescent="0.3">
      <c r="A23" s="92" t="s">
        <v>23</v>
      </c>
      <c r="B23" s="92"/>
      <c r="C23" s="92"/>
      <c r="D23" s="92"/>
    </row>
    <row r="24" spans="1:4" ht="11.75" customHeight="1" x14ac:dyDescent="0.3">
      <c r="A24" s="2"/>
      <c r="B24" s="2"/>
      <c r="C24" s="2"/>
      <c r="D24" s="2"/>
    </row>
    <row r="25" spans="1:4" ht="16.5" customHeight="1" x14ac:dyDescent="0.3">
      <c r="A25" s="6" t="s">
        <v>24</v>
      </c>
      <c r="B25" s="4" t="s">
        <v>25</v>
      </c>
      <c r="C25" s="5" t="s">
        <v>2</v>
      </c>
      <c r="D25" s="6" t="s">
        <v>3</v>
      </c>
    </row>
    <row r="26" spans="1:4" ht="17" customHeight="1" x14ac:dyDescent="0.3">
      <c r="A26" s="7" t="s">
        <v>4</v>
      </c>
      <c r="B26" s="8" t="s">
        <v>26</v>
      </c>
      <c r="C26" s="13">
        <v>20</v>
      </c>
      <c r="D26" s="11">
        <f>($D$21+$D$12)*C26/100</f>
        <v>522.96727499999997</v>
      </c>
    </row>
    <row r="27" spans="1:4" ht="17" customHeight="1" x14ac:dyDescent="0.3">
      <c r="A27" s="7" t="s">
        <v>6</v>
      </c>
      <c r="B27" s="8" t="s">
        <v>27</v>
      </c>
      <c r="C27" s="13">
        <v>2.5</v>
      </c>
      <c r="D27" s="11">
        <f t="shared" ref="D27:D33" si="0">($D$21+$D$12)*C27/100</f>
        <v>65.370909374999997</v>
      </c>
    </row>
    <row r="28" spans="1:4" ht="17" customHeight="1" x14ac:dyDescent="0.3">
      <c r="A28" s="7" t="s">
        <v>8</v>
      </c>
      <c r="B28" s="8" t="s">
        <v>28</v>
      </c>
      <c r="C28" s="13">
        <v>3</v>
      </c>
      <c r="D28" s="11">
        <f t="shared" si="0"/>
        <v>78.44509124999999</v>
      </c>
    </row>
    <row r="29" spans="1:4" ht="16" customHeight="1" x14ac:dyDescent="0.3">
      <c r="A29" s="7" t="s">
        <v>10</v>
      </c>
      <c r="B29" s="8" t="s">
        <v>29</v>
      </c>
      <c r="C29" s="13">
        <v>1.5</v>
      </c>
      <c r="D29" s="11">
        <f t="shared" si="0"/>
        <v>39.222545624999995</v>
      </c>
    </row>
    <row r="30" spans="1:4" ht="17" customHeight="1" x14ac:dyDescent="0.3">
      <c r="A30" s="7" t="s">
        <v>12</v>
      </c>
      <c r="B30" s="8" t="s">
        <v>30</v>
      </c>
      <c r="C30" s="13">
        <v>1</v>
      </c>
      <c r="D30" s="11">
        <f>($D$21+$D$12)*C30/100</f>
        <v>26.148363749999998</v>
      </c>
    </row>
    <row r="31" spans="1:4" ht="17" customHeight="1" x14ac:dyDescent="0.3">
      <c r="A31" s="7" t="s">
        <v>14</v>
      </c>
      <c r="B31" s="8" t="s">
        <v>31</v>
      </c>
      <c r="C31" s="13">
        <v>0.6</v>
      </c>
      <c r="D31" s="11">
        <f t="shared" si="0"/>
        <v>15.689018249999998</v>
      </c>
    </row>
    <row r="32" spans="1:4" ht="17" customHeight="1" x14ac:dyDescent="0.3">
      <c r="A32" s="7" t="s">
        <v>32</v>
      </c>
      <c r="B32" s="8" t="s">
        <v>33</v>
      </c>
      <c r="C32" s="13">
        <v>0.2</v>
      </c>
      <c r="D32" s="11">
        <f t="shared" si="0"/>
        <v>5.2296727499999998</v>
      </c>
    </row>
    <row r="33" spans="1:4" ht="17" customHeight="1" x14ac:dyDescent="0.3">
      <c r="A33" s="7" t="s">
        <v>34</v>
      </c>
      <c r="B33" s="8" t="s">
        <v>35</v>
      </c>
      <c r="C33" s="13">
        <v>8</v>
      </c>
      <c r="D33" s="11">
        <f t="shared" si="0"/>
        <v>209.18690999999998</v>
      </c>
    </row>
    <row r="34" spans="1:4" ht="17.25" customHeight="1" x14ac:dyDescent="0.3">
      <c r="A34" s="79" t="s">
        <v>16</v>
      </c>
      <c r="B34" s="81"/>
      <c r="C34" s="15">
        <v>36.799999999999997</v>
      </c>
      <c r="D34" s="14">
        <f>SUM(D26:D33)</f>
        <v>962.25978599999996</v>
      </c>
    </row>
    <row r="35" spans="1:4" ht="16.5" customHeight="1" x14ac:dyDescent="0.3">
      <c r="A35" s="89" t="s">
        <v>36</v>
      </c>
      <c r="B35" s="89"/>
      <c r="C35" s="89"/>
      <c r="D35" s="89"/>
    </row>
    <row r="36" spans="1:4" ht="16" customHeight="1" x14ac:dyDescent="0.3">
      <c r="A36" s="2"/>
      <c r="B36" s="2"/>
      <c r="C36" s="2"/>
      <c r="D36" s="2"/>
    </row>
    <row r="37" spans="1:4" ht="16.5" customHeight="1" x14ac:dyDescent="0.3">
      <c r="A37" s="6" t="s">
        <v>37</v>
      </c>
      <c r="B37" s="84" t="s">
        <v>38</v>
      </c>
      <c r="C37" s="85"/>
      <c r="D37" s="6" t="s">
        <v>3</v>
      </c>
    </row>
    <row r="38" spans="1:4" ht="17" customHeight="1" x14ac:dyDescent="0.3">
      <c r="A38" s="7" t="s">
        <v>4</v>
      </c>
      <c r="B38" s="86" t="s">
        <v>39</v>
      </c>
      <c r="C38" s="87"/>
      <c r="D38" s="11">
        <f>4.2*2*21-6%*D6</f>
        <v>46.125</v>
      </c>
    </row>
    <row r="39" spans="1:4" ht="17" customHeight="1" x14ac:dyDescent="0.3">
      <c r="A39" s="7" t="s">
        <v>6</v>
      </c>
      <c r="B39" s="86" t="s">
        <v>40</v>
      </c>
      <c r="C39" s="87"/>
      <c r="D39" s="11">
        <f>21*22*85%</f>
        <v>392.7</v>
      </c>
    </row>
    <row r="40" spans="1:4" ht="17" customHeight="1" x14ac:dyDescent="0.3">
      <c r="A40" s="7" t="s">
        <v>8</v>
      </c>
      <c r="B40" s="86" t="s">
        <v>41</v>
      </c>
      <c r="C40" s="87"/>
      <c r="D40" s="11">
        <f>D6*3.8%</f>
        <v>82.507499999999993</v>
      </c>
    </row>
    <row r="41" spans="1:4" ht="17" customHeight="1" x14ac:dyDescent="0.3">
      <c r="A41" s="7" t="s">
        <v>10</v>
      </c>
      <c r="B41" s="86" t="s">
        <v>42</v>
      </c>
      <c r="C41" s="87"/>
      <c r="D41" s="11">
        <v>5</v>
      </c>
    </row>
    <row r="42" spans="1:4" ht="17" customHeight="1" x14ac:dyDescent="0.3">
      <c r="A42" s="7" t="s">
        <v>12</v>
      </c>
      <c r="B42" s="86" t="s">
        <v>43</v>
      </c>
      <c r="C42" s="87"/>
      <c r="D42" s="11">
        <v>121</v>
      </c>
    </row>
    <row r="43" spans="1:4" ht="16.75" customHeight="1" x14ac:dyDescent="0.3">
      <c r="A43" s="79" t="s">
        <v>16</v>
      </c>
      <c r="B43" s="80"/>
      <c r="C43" s="81"/>
      <c r="D43" s="14">
        <f>SUM(D38:D42)</f>
        <v>647.33249999999998</v>
      </c>
    </row>
    <row r="44" spans="1:4" x14ac:dyDescent="0.3">
      <c r="A44" s="1"/>
      <c r="B44" s="1"/>
      <c r="C44" s="1"/>
      <c r="D44" s="1"/>
    </row>
    <row r="45" spans="1:4" ht="15.25" customHeight="1" x14ac:dyDescent="0.3">
      <c r="A45" s="91" t="s">
        <v>44</v>
      </c>
      <c r="B45" s="91"/>
      <c r="C45" s="91"/>
      <c r="D45" s="91"/>
    </row>
    <row r="46" spans="1:4" ht="16.75" customHeight="1" x14ac:dyDescent="0.3">
      <c r="A46" s="2"/>
      <c r="B46" s="2"/>
      <c r="C46" s="2"/>
      <c r="D46" s="2"/>
    </row>
    <row r="47" spans="1:4" ht="16.5" customHeight="1" x14ac:dyDescent="0.3">
      <c r="A47" s="3">
        <v>2</v>
      </c>
      <c r="B47" s="4" t="s">
        <v>45</v>
      </c>
      <c r="C47" s="5" t="s">
        <v>2</v>
      </c>
      <c r="D47" s="6" t="s">
        <v>3</v>
      </c>
    </row>
    <row r="48" spans="1:4" ht="16" customHeight="1" x14ac:dyDescent="0.3">
      <c r="A48" s="16" t="s">
        <v>46</v>
      </c>
      <c r="B48" s="8" t="s">
        <v>47</v>
      </c>
      <c r="C48" s="17"/>
      <c r="D48" s="11">
        <f>D21</f>
        <v>443.58637499999998</v>
      </c>
    </row>
    <row r="49" spans="1:4" ht="17" customHeight="1" x14ac:dyDescent="0.3">
      <c r="A49" s="16" t="s">
        <v>48</v>
      </c>
      <c r="B49" s="8" t="s">
        <v>49</v>
      </c>
      <c r="C49" s="17"/>
      <c r="D49" s="11">
        <f>D34</f>
        <v>962.25978599999996</v>
      </c>
    </row>
    <row r="50" spans="1:4" ht="17" customHeight="1" x14ac:dyDescent="0.3">
      <c r="A50" s="16" t="s">
        <v>50</v>
      </c>
      <c r="B50" s="8" t="s">
        <v>51</v>
      </c>
      <c r="C50" s="17"/>
      <c r="D50" s="11">
        <f>D43</f>
        <v>647.33249999999998</v>
      </c>
    </row>
    <row r="51" spans="1:4" ht="17.5" customHeight="1" x14ac:dyDescent="0.3">
      <c r="A51" s="79" t="s">
        <v>16</v>
      </c>
      <c r="B51" s="80"/>
      <c r="C51" s="81"/>
      <c r="D51" s="12">
        <f>SUM(D48:D50)</f>
        <v>2053.1786609999999</v>
      </c>
    </row>
    <row r="52" spans="1:4" x14ac:dyDescent="0.3">
      <c r="A52" s="1"/>
      <c r="B52" s="1"/>
      <c r="C52" s="1"/>
      <c r="D52" s="1"/>
    </row>
    <row r="53" spans="1:4" ht="16" customHeight="1" x14ac:dyDescent="0.3">
      <c r="A53" s="82" t="s">
        <v>52</v>
      </c>
      <c r="B53" s="82"/>
      <c r="C53" s="82"/>
      <c r="D53" s="82"/>
    </row>
    <row r="54" spans="1:4" ht="16" customHeight="1" x14ac:dyDescent="0.3">
      <c r="A54" s="2"/>
      <c r="B54" s="2"/>
      <c r="C54" s="2"/>
      <c r="D54" s="2"/>
    </row>
    <row r="55" spans="1:4" ht="16.5" customHeight="1" x14ac:dyDescent="0.3">
      <c r="A55" s="3">
        <v>3</v>
      </c>
      <c r="B55" s="4" t="s">
        <v>53</v>
      </c>
      <c r="C55" s="5" t="s">
        <v>2</v>
      </c>
      <c r="D55" s="6" t="s">
        <v>3</v>
      </c>
    </row>
    <row r="56" spans="1:4" ht="17" customHeight="1" x14ac:dyDescent="0.3">
      <c r="A56" s="7" t="s">
        <v>4</v>
      </c>
      <c r="B56" s="8" t="s">
        <v>54</v>
      </c>
      <c r="C56" s="13">
        <v>0.42</v>
      </c>
      <c r="D56" s="11">
        <f t="shared" ref="D56:D61" si="1">C56*$D$12/100</f>
        <v>9.1192499999999992</v>
      </c>
    </row>
    <row r="57" spans="1:4" ht="17" customHeight="1" x14ac:dyDescent="0.3">
      <c r="A57" s="7" t="s">
        <v>6</v>
      </c>
      <c r="B57" s="8" t="s">
        <v>55</v>
      </c>
      <c r="C57" s="13">
        <v>0.03</v>
      </c>
      <c r="D57" s="11">
        <f t="shared" si="1"/>
        <v>0.65137500000000004</v>
      </c>
    </row>
    <row r="58" spans="1:4" ht="28.5" customHeight="1" x14ac:dyDescent="0.3">
      <c r="A58" s="7" t="s">
        <v>8</v>
      </c>
      <c r="B58" s="18" t="s">
        <v>56</v>
      </c>
      <c r="C58" s="13">
        <v>0.21</v>
      </c>
      <c r="D58" s="11">
        <f t="shared" si="1"/>
        <v>4.5596249999999996</v>
      </c>
    </row>
    <row r="59" spans="1:4" ht="17" customHeight="1" x14ac:dyDescent="0.3">
      <c r="A59" s="7" t="s">
        <v>10</v>
      </c>
      <c r="B59" s="8" t="s">
        <v>57</v>
      </c>
      <c r="C59" s="13">
        <v>1.94</v>
      </c>
      <c r="D59" s="11">
        <f t="shared" si="1"/>
        <v>42.122249999999994</v>
      </c>
    </row>
    <row r="60" spans="1:4" ht="28.5" customHeight="1" x14ac:dyDescent="0.3">
      <c r="A60" s="7" t="s">
        <v>12</v>
      </c>
      <c r="B60" s="18" t="s">
        <v>58</v>
      </c>
      <c r="C60" s="13">
        <v>0.71</v>
      </c>
      <c r="D60" s="11">
        <f t="shared" si="1"/>
        <v>15.415874999999998</v>
      </c>
    </row>
    <row r="61" spans="1:4" ht="28.5" customHeight="1" x14ac:dyDescent="0.3">
      <c r="A61" s="7" t="s">
        <v>14</v>
      </c>
      <c r="B61" s="18" t="s">
        <v>59</v>
      </c>
      <c r="C61" s="13">
        <v>3.88</v>
      </c>
      <c r="D61" s="11">
        <f t="shared" si="1"/>
        <v>84.244499999999988</v>
      </c>
    </row>
    <row r="62" spans="1:4" ht="17.25" customHeight="1" x14ac:dyDescent="0.3">
      <c r="A62" s="79" t="s">
        <v>16</v>
      </c>
      <c r="B62" s="80"/>
      <c r="C62" s="81"/>
      <c r="D62" s="14">
        <f>SUM(D56:D61)</f>
        <v>156.11287499999997</v>
      </c>
    </row>
    <row r="63" spans="1:4" ht="16.5" customHeight="1" x14ac:dyDescent="0.3">
      <c r="A63" s="82" t="s">
        <v>60</v>
      </c>
      <c r="B63" s="82"/>
      <c r="C63" s="82"/>
      <c r="D63" s="82"/>
    </row>
    <row r="64" spans="1:4" ht="11.75" customHeight="1" x14ac:dyDescent="0.3">
      <c r="A64" s="2"/>
      <c r="B64" s="2"/>
      <c r="C64" s="2"/>
      <c r="D64" s="2"/>
    </row>
    <row r="65" spans="1:5" ht="15.25" customHeight="1" x14ac:dyDescent="0.3">
      <c r="A65" s="90" t="s">
        <v>61</v>
      </c>
      <c r="B65" s="90"/>
      <c r="C65" s="90"/>
      <c r="D65" s="90"/>
    </row>
    <row r="66" spans="1:5" ht="11.75" customHeight="1" x14ac:dyDescent="0.3">
      <c r="A66" s="2"/>
      <c r="B66" s="2"/>
      <c r="C66" s="2"/>
      <c r="D66" s="2"/>
    </row>
    <row r="67" spans="1:5" ht="16.5" customHeight="1" x14ac:dyDescent="0.3">
      <c r="A67" s="6" t="s">
        <v>62</v>
      </c>
      <c r="B67" s="4" t="s">
        <v>63</v>
      </c>
      <c r="C67" s="5" t="s">
        <v>2</v>
      </c>
      <c r="D67" s="6" t="s">
        <v>3</v>
      </c>
      <c r="E67" s="21"/>
    </row>
    <row r="68" spans="1:5" ht="17" customHeight="1" x14ac:dyDescent="0.3">
      <c r="A68" s="7" t="s">
        <v>4</v>
      </c>
      <c r="B68" s="8" t="s">
        <v>64</v>
      </c>
      <c r="C68" s="13">
        <v>0.93</v>
      </c>
      <c r="D68" s="11">
        <f>($D$62+$D$51+$D$12)*C68/100</f>
        <v>40.739036284800001</v>
      </c>
    </row>
    <row r="69" spans="1:5" ht="17" customHeight="1" x14ac:dyDescent="0.3">
      <c r="A69" s="7" t="s">
        <v>6</v>
      </c>
      <c r="B69" s="8" t="s">
        <v>65</v>
      </c>
      <c r="C69" s="13">
        <v>0.56000000000000005</v>
      </c>
      <c r="D69" s="11">
        <f t="shared" ref="D69:D72" si="2">($D$62+$D$51+$D$12)*C69/100</f>
        <v>24.5310326016</v>
      </c>
    </row>
    <row r="70" spans="1:5" ht="17" customHeight="1" x14ac:dyDescent="0.3">
      <c r="A70" s="7" t="s">
        <v>8</v>
      </c>
      <c r="B70" s="8" t="s">
        <v>66</v>
      </c>
      <c r="C70" s="13">
        <v>0.03</v>
      </c>
      <c r="D70" s="11">
        <f t="shared" si="2"/>
        <v>1.3141624607999998</v>
      </c>
    </row>
    <row r="71" spans="1:5" ht="17" customHeight="1" x14ac:dyDescent="0.3">
      <c r="A71" s="7" t="s">
        <v>10</v>
      </c>
      <c r="B71" s="8" t="s">
        <v>67</v>
      </c>
      <c r="C71" s="13">
        <v>0.08</v>
      </c>
      <c r="D71" s="11">
        <f t="shared" si="2"/>
        <v>3.5044332288</v>
      </c>
    </row>
    <row r="72" spans="1:5" ht="16" customHeight="1" x14ac:dyDescent="0.3">
      <c r="A72" s="7" t="s">
        <v>12</v>
      </c>
      <c r="B72" s="8" t="s">
        <v>68</v>
      </c>
      <c r="C72" s="13">
        <v>0.04</v>
      </c>
      <c r="D72" s="11">
        <f t="shared" si="2"/>
        <v>1.7522166144</v>
      </c>
    </row>
    <row r="73" spans="1:5" ht="17" customHeight="1" x14ac:dyDescent="0.3">
      <c r="A73" s="7" t="s">
        <v>14</v>
      </c>
      <c r="B73" s="8" t="s">
        <v>69</v>
      </c>
      <c r="C73" s="13">
        <v>0</v>
      </c>
      <c r="D73" s="11">
        <v>0</v>
      </c>
    </row>
    <row r="74" spans="1:5" ht="17.5" customHeight="1" x14ac:dyDescent="0.3">
      <c r="A74" s="17"/>
      <c r="B74" s="5" t="s">
        <v>16</v>
      </c>
      <c r="C74" s="17"/>
      <c r="D74" s="14">
        <f>SUM(D68:D73)</f>
        <v>71.840881190399998</v>
      </c>
    </row>
    <row r="75" spans="1:5" ht="16" customHeight="1" x14ac:dyDescent="0.3">
      <c r="A75" s="2"/>
      <c r="B75" s="2"/>
      <c r="C75" s="2"/>
      <c r="D75" s="2"/>
    </row>
    <row r="76" spans="1:5" ht="16" customHeight="1" x14ac:dyDescent="0.3">
      <c r="A76" s="89" t="s">
        <v>70</v>
      </c>
      <c r="B76" s="89"/>
      <c r="C76" s="89"/>
      <c r="D76" s="89"/>
    </row>
    <row r="77" spans="1:5" ht="11.75" customHeight="1" x14ac:dyDescent="0.3">
      <c r="A77" s="2"/>
      <c r="B77" s="2"/>
      <c r="C77" s="2"/>
      <c r="D77" s="2"/>
    </row>
    <row r="78" spans="1:5" ht="16.5" customHeight="1" x14ac:dyDescent="0.3">
      <c r="A78" s="6" t="s">
        <v>71</v>
      </c>
      <c r="B78" s="4" t="s">
        <v>72</v>
      </c>
      <c r="C78" s="5" t="s">
        <v>2</v>
      </c>
      <c r="D78" s="6" t="s">
        <v>3</v>
      </c>
    </row>
    <row r="79" spans="1:5" ht="17" customHeight="1" x14ac:dyDescent="0.3">
      <c r="A79" s="7" t="s">
        <v>4</v>
      </c>
      <c r="B79" s="8" t="s">
        <v>73</v>
      </c>
      <c r="C79" s="13">
        <v>0</v>
      </c>
      <c r="D79" s="11">
        <v>0</v>
      </c>
    </row>
    <row r="80" spans="1:5" ht="16.75" customHeight="1" x14ac:dyDescent="0.3">
      <c r="A80" s="79" t="s">
        <v>16</v>
      </c>
      <c r="B80" s="81"/>
      <c r="C80" s="13">
        <v>0</v>
      </c>
      <c r="D80" s="14">
        <v>0</v>
      </c>
    </row>
    <row r="81" spans="1:4" x14ac:dyDescent="0.3">
      <c r="A81" s="1"/>
      <c r="B81" s="1"/>
      <c r="C81" s="1"/>
      <c r="D81" s="1"/>
    </row>
    <row r="82" spans="1:4" ht="22.5" customHeight="1" x14ac:dyDescent="0.3">
      <c r="A82" s="88" t="s">
        <v>74</v>
      </c>
      <c r="B82" s="88"/>
      <c r="C82" s="88"/>
      <c r="D82" s="88"/>
    </row>
    <row r="83" spans="1:4" ht="12.75" customHeight="1" x14ac:dyDescent="0.3">
      <c r="A83" s="2"/>
      <c r="B83" s="2"/>
      <c r="C83" s="2"/>
      <c r="D83" s="2"/>
    </row>
    <row r="84" spans="1:4" ht="16.5" customHeight="1" x14ac:dyDescent="0.3">
      <c r="A84" s="3">
        <v>4</v>
      </c>
      <c r="B84" s="4" t="s">
        <v>75</v>
      </c>
      <c r="C84" s="5" t="s">
        <v>2</v>
      </c>
      <c r="D84" s="6" t="s">
        <v>3</v>
      </c>
    </row>
    <row r="85" spans="1:4" ht="17" customHeight="1" x14ac:dyDescent="0.3">
      <c r="A85" s="16" t="s">
        <v>76</v>
      </c>
      <c r="B85" s="8" t="s">
        <v>77</v>
      </c>
      <c r="C85" s="13">
        <v>0</v>
      </c>
      <c r="D85" s="11">
        <f>D74</f>
        <v>71.840881190399998</v>
      </c>
    </row>
    <row r="86" spans="1:4" ht="16" customHeight="1" x14ac:dyDescent="0.3">
      <c r="A86" s="16" t="s">
        <v>78</v>
      </c>
      <c r="B86" s="8" t="s">
        <v>79</v>
      </c>
      <c r="C86" s="13">
        <v>0</v>
      </c>
      <c r="D86" s="11">
        <v>0</v>
      </c>
    </row>
    <row r="87" spans="1:4" ht="17.5" customHeight="1" x14ac:dyDescent="0.3">
      <c r="A87" s="79" t="s">
        <v>16</v>
      </c>
      <c r="B87" s="81"/>
      <c r="C87" s="15">
        <v>0</v>
      </c>
      <c r="D87" s="14">
        <f>D85</f>
        <v>71.840881190399998</v>
      </c>
    </row>
    <row r="88" spans="1:4" x14ac:dyDescent="0.3">
      <c r="A88" s="2"/>
      <c r="B88" s="2"/>
      <c r="C88" s="2"/>
      <c r="D88" s="2"/>
    </row>
    <row r="89" spans="1:4" ht="15.25" customHeight="1" x14ac:dyDescent="0.3">
      <c r="A89" s="82" t="s">
        <v>80</v>
      </c>
      <c r="B89" s="82"/>
      <c r="C89" s="82"/>
      <c r="D89" s="82"/>
    </row>
    <row r="90" spans="1:4" ht="11.75" customHeight="1" x14ac:dyDescent="0.3">
      <c r="A90" s="2"/>
      <c r="B90" s="2"/>
      <c r="C90" s="2"/>
      <c r="D90" s="2"/>
    </row>
    <row r="91" spans="1:4" ht="16.5" customHeight="1" x14ac:dyDescent="0.3">
      <c r="A91" s="3">
        <v>5</v>
      </c>
      <c r="B91" s="84" t="s">
        <v>81</v>
      </c>
      <c r="C91" s="85"/>
      <c r="D91" s="6" t="s">
        <v>3</v>
      </c>
    </row>
    <row r="92" spans="1:4" ht="17" customHeight="1" x14ac:dyDescent="0.3">
      <c r="A92" s="7" t="s">
        <v>4</v>
      </c>
      <c r="B92" s="86" t="s">
        <v>82</v>
      </c>
      <c r="C92" s="87"/>
      <c r="D92" s="11">
        <v>25</v>
      </c>
    </row>
    <row r="93" spans="1:4" ht="17" customHeight="1" x14ac:dyDescent="0.3">
      <c r="A93" s="7" t="s">
        <v>6</v>
      </c>
      <c r="B93" s="86" t="s">
        <v>83</v>
      </c>
      <c r="C93" s="87"/>
      <c r="D93" s="11">
        <v>0</v>
      </c>
    </row>
    <row r="94" spans="1:4" ht="17" customHeight="1" x14ac:dyDescent="0.3">
      <c r="A94" s="7" t="s">
        <v>8</v>
      </c>
      <c r="B94" s="86" t="s">
        <v>84</v>
      </c>
      <c r="C94" s="87"/>
      <c r="D94" s="11">
        <v>0</v>
      </c>
    </row>
    <row r="95" spans="1:4" ht="17" customHeight="1" x14ac:dyDescent="0.3">
      <c r="A95" s="7" t="s">
        <v>10</v>
      </c>
      <c r="B95" s="86" t="s">
        <v>15</v>
      </c>
      <c r="C95" s="87"/>
      <c r="D95" s="11">
        <v>0</v>
      </c>
    </row>
    <row r="96" spans="1:4" x14ac:dyDescent="0.3">
      <c r="A96" s="79" t="s">
        <v>16</v>
      </c>
      <c r="B96" s="80"/>
      <c r="C96" s="81"/>
      <c r="D96" s="14">
        <f>SUM(D92:D95)</f>
        <v>25</v>
      </c>
    </row>
    <row r="97" spans="1:5" ht="16.5" customHeight="1" x14ac:dyDescent="0.3">
      <c r="A97" s="82" t="s">
        <v>85</v>
      </c>
      <c r="B97" s="82"/>
      <c r="C97" s="82"/>
      <c r="D97" s="82"/>
    </row>
    <row r="98" spans="1:5" ht="6" customHeight="1" x14ac:dyDescent="0.3">
      <c r="A98" s="2"/>
      <c r="B98" s="2"/>
      <c r="C98" s="2"/>
      <c r="D98" s="2"/>
    </row>
    <row r="99" spans="1:5" ht="16.5" customHeight="1" x14ac:dyDescent="0.3">
      <c r="A99" s="19">
        <v>6</v>
      </c>
      <c r="B99" s="4" t="s">
        <v>86</v>
      </c>
      <c r="C99" s="5" t="s">
        <v>2</v>
      </c>
      <c r="D99" s="6" t="s">
        <v>3</v>
      </c>
    </row>
    <row r="100" spans="1:5" ht="17" customHeight="1" x14ac:dyDescent="0.3">
      <c r="A100" s="20" t="s">
        <v>4</v>
      </c>
      <c r="B100" s="8" t="s">
        <v>87</v>
      </c>
      <c r="C100" s="13">
        <v>1</v>
      </c>
      <c r="D100" s="11">
        <f>E100*C100/100</f>
        <v>44.773824171903996</v>
      </c>
      <c r="E100" s="23">
        <f>D96+D87+D62+D51+D12</f>
        <v>4477.3824171903998</v>
      </c>
    </row>
    <row r="101" spans="1:5" ht="17" customHeight="1" x14ac:dyDescent="0.3">
      <c r="A101" s="20" t="s">
        <v>6</v>
      </c>
      <c r="B101" s="8" t="s">
        <v>88</v>
      </c>
      <c r="C101" s="13">
        <v>1</v>
      </c>
      <c r="D101" s="11">
        <f>C101*(E100+D100)/100</f>
        <v>45.22156241362304</v>
      </c>
    </row>
    <row r="102" spans="1:5" ht="17" customHeight="1" x14ac:dyDescent="0.3">
      <c r="A102" s="20" t="s">
        <v>8</v>
      </c>
      <c r="B102" s="8" t="s">
        <v>89</v>
      </c>
      <c r="C102" s="13">
        <v>8.65</v>
      </c>
      <c r="D102" s="11">
        <f ca="1">C102*D118/100</f>
        <v>432.48842914791203</v>
      </c>
      <c r="E102" s="22"/>
    </row>
    <row r="103" spans="1:5" ht="17" customHeight="1" x14ac:dyDescent="0.3">
      <c r="A103" s="17"/>
      <c r="B103" s="8" t="s">
        <v>90</v>
      </c>
      <c r="C103" s="13">
        <v>3.65</v>
      </c>
      <c r="D103" s="11">
        <f ca="1">C103*D118/100</f>
        <v>182.49511750172013</v>
      </c>
      <c r="E103" s="22"/>
    </row>
    <row r="104" spans="1:5" ht="17" customHeight="1" x14ac:dyDescent="0.3">
      <c r="A104" s="17"/>
      <c r="B104" s="8" t="s">
        <v>91</v>
      </c>
      <c r="C104" s="13">
        <v>0</v>
      </c>
      <c r="D104" s="11">
        <v>0</v>
      </c>
    </row>
    <row r="105" spans="1:5" ht="16" customHeight="1" x14ac:dyDescent="0.3">
      <c r="A105" s="17"/>
      <c r="B105" s="8" t="s">
        <v>92</v>
      </c>
      <c r="C105" s="13">
        <v>5</v>
      </c>
      <c r="D105" s="11">
        <f ca="1">C105*D118/100</f>
        <v>249.99331164619196</v>
      </c>
      <c r="E105" s="22"/>
    </row>
    <row r="106" spans="1:5" ht="17.5" customHeight="1" x14ac:dyDescent="0.3">
      <c r="A106" s="79" t="s">
        <v>16</v>
      </c>
      <c r="B106" s="81"/>
      <c r="C106" s="13">
        <v>0</v>
      </c>
      <c r="D106" s="12">
        <f ca="1">D100+D101+D102</f>
        <v>522.48381573343909</v>
      </c>
    </row>
    <row r="107" spans="1:5" ht="18.75" customHeight="1" x14ac:dyDescent="0.3">
      <c r="A107" s="2"/>
      <c r="B107" s="2"/>
      <c r="C107" s="2"/>
      <c r="D107" s="2"/>
    </row>
    <row r="108" spans="1:5" ht="15.5" customHeight="1" x14ac:dyDescent="0.3">
      <c r="A108" s="83" t="s">
        <v>93</v>
      </c>
      <c r="B108" s="83"/>
      <c r="C108" s="83"/>
      <c r="D108" s="83"/>
    </row>
    <row r="109" spans="1:5" ht="6.75" customHeight="1" x14ac:dyDescent="0.3">
      <c r="A109" s="2"/>
      <c r="B109" s="2"/>
      <c r="C109" s="2"/>
      <c r="D109" s="2"/>
    </row>
    <row r="110" spans="1:5" ht="16.5" customHeight="1" x14ac:dyDescent="0.3">
      <c r="A110" s="17"/>
      <c r="B110" s="84" t="s">
        <v>94</v>
      </c>
      <c r="C110" s="85"/>
      <c r="D110" s="6" t="s">
        <v>3</v>
      </c>
    </row>
    <row r="111" spans="1:5" ht="17" customHeight="1" x14ac:dyDescent="0.3">
      <c r="A111" s="5" t="s">
        <v>95</v>
      </c>
      <c r="B111" s="86" t="s">
        <v>96</v>
      </c>
      <c r="C111" s="87"/>
      <c r="D111" s="10">
        <f>D12</f>
        <v>2171.25</v>
      </c>
    </row>
    <row r="112" spans="1:5" ht="17" customHeight="1" x14ac:dyDescent="0.3">
      <c r="A112" s="5" t="s">
        <v>97</v>
      </c>
      <c r="B112" s="86" t="s">
        <v>98</v>
      </c>
      <c r="C112" s="87"/>
      <c r="D112" s="10">
        <f>D51</f>
        <v>2053.1786609999999</v>
      </c>
    </row>
    <row r="113" spans="1:6" ht="16" customHeight="1" x14ac:dyDescent="0.3">
      <c r="A113" s="5" t="s">
        <v>99</v>
      </c>
      <c r="B113" s="86" t="s">
        <v>100</v>
      </c>
      <c r="C113" s="87"/>
      <c r="D113" s="11">
        <f>D62</f>
        <v>156.11287499999997</v>
      </c>
    </row>
    <row r="114" spans="1:6" ht="17" customHeight="1" x14ac:dyDescent="0.3">
      <c r="A114" s="5" t="s">
        <v>101</v>
      </c>
      <c r="B114" s="86" t="s">
        <v>102</v>
      </c>
      <c r="C114" s="87"/>
      <c r="D114" s="11">
        <f>D87</f>
        <v>71.840881190399998</v>
      </c>
    </row>
    <row r="115" spans="1:6" ht="17" customHeight="1" x14ac:dyDescent="0.3">
      <c r="A115" s="5" t="s">
        <v>103</v>
      </c>
      <c r="B115" s="86" t="s">
        <v>104</v>
      </c>
      <c r="C115" s="87"/>
      <c r="D115" s="11">
        <f>D96</f>
        <v>25</v>
      </c>
    </row>
    <row r="116" spans="1:6" ht="17" customHeight="1" x14ac:dyDescent="0.3">
      <c r="A116" s="79" t="s">
        <v>105</v>
      </c>
      <c r="B116" s="80"/>
      <c r="C116" s="81"/>
      <c r="D116" s="12">
        <f>SUM(D111:D115)</f>
        <v>4477.3824171903998</v>
      </c>
    </row>
    <row r="117" spans="1:6" ht="17" customHeight="1" x14ac:dyDescent="0.3">
      <c r="A117" s="5" t="s">
        <v>106</v>
      </c>
      <c r="B117" s="86" t="s">
        <v>107</v>
      </c>
      <c r="C117" s="87"/>
      <c r="D117" s="12">
        <f ca="1">D106</f>
        <v>522.48381573343909</v>
      </c>
    </row>
    <row r="118" spans="1:6" ht="17.25" customHeight="1" x14ac:dyDescent="0.3">
      <c r="A118" s="79" t="s">
        <v>108</v>
      </c>
      <c r="B118" s="80"/>
      <c r="C118" s="81"/>
      <c r="D118" s="12">
        <f ca="1">D117+D116</f>
        <v>4999.8662329238387</v>
      </c>
      <c r="F118" s="24"/>
    </row>
  </sheetData>
  <sheetProtection algorithmName="SHA-512" hashValue="67IMHY39jQfdqKR2XxlWncSyQfdslNcVSm04PIJDaPfL6N5MOqlZ0dArGRhFfNRY+r/42Tq7mP8cPk8czbpoQg==" saltValue="lJ6Ge9Hxof+iuermKv/olg==" spinCount="100000" sheet="1" objects="1" scenarios="1" selectLockedCells="1" selectUnlockedCells="1"/>
  <mergeCells count="45">
    <mergeCell ref="B39:C39"/>
    <mergeCell ref="A2:D2"/>
    <mergeCell ref="A3:D3"/>
    <mergeCell ref="A12:C12"/>
    <mergeCell ref="A14:D14"/>
    <mergeCell ref="A16:D16"/>
    <mergeCell ref="A21:B21"/>
    <mergeCell ref="A23:D23"/>
    <mergeCell ref="A34:B34"/>
    <mergeCell ref="A35:D35"/>
    <mergeCell ref="B37:C37"/>
    <mergeCell ref="B38:C38"/>
    <mergeCell ref="A80:B80"/>
    <mergeCell ref="B40:C40"/>
    <mergeCell ref="B41:C41"/>
    <mergeCell ref="B42:C42"/>
    <mergeCell ref="A43:C43"/>
    <mergeCell ref="A45:D45"/>
    <mergeCell ref="A51:C51"/>
    <mergeCell ref="A53:D53"/>
    <mergeCell ref="A62:C62"/>
    <mergeCell ref="A63:D63"/>
    <mergeCell ref="A65:D65"/>
    <mergeCell ref="A76:D76"/>
    <mergeCell ref="A108:D108"/>
    <mergeCell ref="A82:D82"/>
    <mergeCell ref="A87:B87"/>
    <mergeCell ref="A89:D89"/>
    <mergeCell ref="B91:C91"/>
    <mergeCell ref="B92:C92"/>
    <mergeCell ref="B93:C93"/>
    <mergeCell ref="B94:C94"/>
    <mergeCell ref="B95:C95"/>
    <mergeCell ref="A96:C96"/>
    <mergeCell ref="A97:D97"/>
    <mergeCell ref="A106:B106"/>
    <mergeCell ref="A116:C116"/>
    <mergeCell ref="B117:C117"/>
    <mergeCell ref="A118:C118"/>
    <mergeCell ref="B110:C110"/>
    <mergeCell ref="B111:C111"/>
    <mergeCell ref="B112:C112"/>
    <mergeCell ref="B113:C113"/>
    <mergeCell ref="B114:C114"/>
    <mergeCell ref="B115:C115"/>
  </mergeCells>
  <pageMargins left="0.511811024" right="0.511811024" top="0.78740157499999996" bottom="0.78740157499999996" header="0.31496062000000002" footer="0.31496062000000002"/>
  <pageSetup paperSize="9" scale="99" orientation="portrait" r:id="rId1"/>
  <colBreaks count="1" manualBreakCount="1">
    <brk id="4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5E840-FE8D-4E9C-86E9-9A4ADB06B0D4}">
  <dimension ref="A1:G118"/>
  <sheetViews>
    <sheetView view="pageBreakPreview" topLeftCell="A109" zoomScale="60" zoomScaleNormal="100" workbookViewId="0">
      <selection activeCell="B1" sqref="B1"/>
    </sheetView>
  </sheetViews>
  <sheetFormatPr defaultRowHeight="13" x14ac:dyDescent="0.3"/>
  <cols>
    <col min="1" max="1" width="4.69921875" customWidth="1"/>
    <col min="2" max="2" width="65.296875" customWidth="1"/>
    <col min="3" max="3" width="17.296875" customWidth="1"/>
    <col min="4" max="4" width="16.19921875" customWidth="1"/>
    <col min="5" max="5" width="16.09765625" customWidth="1"/>
    <col min="7" max="7" width="12.09765625" bestFit="1" customWidth="1"/>
  </cols>
  <sheetData>
    <row r="1" spans="1:4" ht="89" customHeight="1" x14ac:dyDescent="0.3"/>
    <row r="2" spans="1:4" ht="72.5" customHeight="1" x14ac:dyDescent="0.3">
      <c r="A2" s="93" t="s">
        <v>111</v>
      </c>
      <c r="B2" s="94"/>
      <c r="C2" s="94"/>
      <c r="D2" s="95"/>
    </row>
    <row r="3" spans="1:4" ht="15.75" customHeight="1" x14ac:dyDescent="0.3">
      <c r="A3" s="82" t="s">
        <v>0</v>
      </c>
      <c r="B3" s="82"/>
      <c r="C3" s="82"/>
      <c r="D3" s="82"/>
    </row>
    <row r="4" spans="1:4" ht="14.75" customHeight="1" x14ac:dyDescent="0.3">
      <c r="A4" s="2"/>
      <c r="B4" s="2"/>
      <c r="C4" s="2"/>
      <c r="D4" s="2"/>
    </row>
    <row r="5" spans="1:4" ht="16.5" customHeight="1" x14ac:dyDescent="0.3">
      <c r="A5" s="3">
        <v>1</v>
      </c>
      <c r="B5" s="4" t="s">
        <v>1</v>
      </c>
      <c r="C5" s="5" t="s">
        <v>2</v>
      </c>
      <c r="D5" s="6" t="s">
        <v>3</v>
      </c>
    </row>
    <row r="6" spans="1:4" ht="17" customHeight="1" x14ac:dyDescent="0.3">
      <c r="A6" s="7" t="s">
        <v>4</v>
      </c>
      <c r="B6" s="8" t="s">
        <v>5</v>
      </c>
      <c r="C6" s="9">
        <v>100</v>
      </c>
      <c r="D6" s="10">
        <v>1376.42</v>
      </c>
    </row>
    <row r="7" spans="1:4" ht="17" customHeight="1" x14ac:dyDescent="0.3">
      <c r="A7" s="7" t="s">
        <v>6</v>
      </c>
      <c r="B7" s="8" t="s">
        <v>7</v>
      </c>
      <c r="C7" s="9">
        <v>0</v>
      </c>
      <c r="D7" s="11">
        <v>0</v>
      </c>
    </row>
    <row r="8" spans="1:4" ht="17" customHeight="1" x14ac:dyDescent="0.3">
      <c r="A8" s="7" t="s">
        <v>8</v>
      </c>
      <c r="B8" s="8" t="s">
        <v>9</v>
      </c>
      <c r="C8" s="9">
        <v>0</v>
      </c>
      <c r="D8" s="11">
        <v>0</v>
      </c>
    </row>
    <row r="9" spans="1:4" ht="16" customHeight="1" x14ac:dyDescent="0.3">
      <c r="A9" s="7" t="s">
        <v>10</v>
      </c>
      <c r="B9" s="8" t="s">
        <v>11</v>
      </c>
      <c r="C9" s="9">
        <v>0</v>
      </c>
      <c r="D9" s="11">
        <v>0</v>
      </c>
    </row>
    <row r="10" spans="1:4" ht="17" customHeight="1" x14ac:dyDescent="0.3">
      <c r="A10" s="7" t="s">
        <v>12</v>
      </c>
      <c r="B10" s="8" t="s">
        <v>13</v>
      </c>
      <c r="C10" s="9">
        <v>0</v>
      </c>
      <c r="D10" s="11">
        <v>0</v>
      </c>
    </row>
    <row r="11" spans="1:4" ht="17" customHeight="1" x14ac:dyDescent="0.3">
      <c r="A11" s="7" t="s">
        <v>14</v>
      </c>
      <c r="B11" s="8" t="s">
        <v>15</v>
      </c>
      <c r="C11" s="9">
        <v>0</v>
      </c>
      <c r="D11" s="11">
        <v>0</v>
      </c>
    </row>
    <row r="12" spans="1:4" ht="17" customHeight="1" x14ac:dyDescent="0.3">
      <c r="A12" s="79" t="s">
        <v>16</v>
      </c>
      <c r="B12" s="80"/>
      <c r="C12" s="81"/>
      <c r="D12" s="12">
        <f>D6</f>
        <v>1376.42</v>
      </c>
    </row>
    <row r="13" spans="1:4" ht="17.5" customHeight="1" x14ac:dyDescent="0.3">
      <c r="A13" s="2"/>
      <c r="B13" s="2"/>
      <c r="C13" s="2"/>
      <c r="D13" s="2"/>
    </row>
    <row r="14" spans="1:4" ht="16.25" customHeight="1" x14ac:dyDescent="0.3">
      <c r="A14" s="82" t="s">
        <v>17</v>
      </c>
      <c r="B14" s="82"/>
      <c r="C14" s="82"/>
      <c r="D14" s="82"/>
    </row>
    <row r="15" spans="1:4" ht="8.75" customHeight="1" x14ac:dyDescent="0.3">
      <c r="A15" s="2"/>
      <c r="B15" s="2"/>
      <c r="C15" s="2"/>
      <c r="D15" s="2"/>
    </row>
    <row r="16" spans="1:4" ht="15.25" customHeight="1" x14ac:dyDescent="0.3">
      <c r="A16" s="89" t="s">
        <v>18</v>
      </c>
      <c r="B16" s="89"/>
      <c r="C16" s="89"/>
      <c r="D16" s="89"/>
    </row>
    <row r="17" spans="1:4" ht="14.75" customHeight="1" x14ac:dyDescent="0.3">
      <c r="A17" s="2"/>
      <c r="B17" s="2"/>
      <c r="C17" s="2"/>
      <c r="D17" s="2"/>
    </row>
    <row r="18" spans="1:4" ht="16.5" customHeight="1" x14ac:dyDescent="0.3">
      <c r="A18" s="6" t="s">
        <v>19</v>
      </c>
      <c r="B18" s="4" t="s">
        <v>20</v>
      </c>
      <c r="C18" s="5" t="s">
        <v>2</v>
      </c>
      <c r="D18" s="6" t="s">
        <v>3</v>
      </c>
    </row>
    <row r="19" spans="1:4" ht="17" customHeight="1" x14ac:dyDescent="0.3">
      <c r="A19" s="7" t="s">
        <v>4</v>
      </c>
      <c r="B19" s="8" t="s">
        <v>21</v>
      </c>
      <c r="C19" s="13">
        <v>8.33</v>
      </c>
      <c r="D19" s="11">
        <f>C19*D12/100</f>
        <v>114.65578600000001</v>
      </c>
    </row>
    <row r="20" spans="1:4" ht="17" customHeight="1" x14ac:dyDescent="0.3">
      <c r="A20" s="7" t="s">
        <v>6</v>
      </c>
      <c r="B20" s="8" t="s">
        <v>22</v>
      </c>
      <c r="C20" s="13">
        <v>12.1</v>
      </c>
      <c r="D20" s="11">
        <f>C20*D12/100</f>
        <v>166.54682</v>
      </c>
    </row>
    <row r="21" spans="1:4" ht="16.75" customHeight="1" x14ac:dyDescent="0.3">
      <c r="A21" s="79" t="s">
        <v>16</v>
      </c>
      <c r="B21" s="81"/>
      <c r="C21" s="13">
        <v>20.43</v>
      </c>
      <c r="D21" s="14">
        <f>SUM(D19:D20)</f>
        <v>281.202606</v>
      </c>
    </row>
    <row r="22" spans="1:4" ht="14.75" customHeight="1" x14ac:dyDescent="0.3">
      <c r="A22" s="2"/>
      <c r="B22" s="2"/>
      <c r="C22" s="2"/>
      <c r="D22" s="2"/>
    </row>
    <row r="23" spans="1:4" ht="23.25" customHeight="1" x14ac:dyDescent="0.3">
      <c r="A23" s="92" t="s">
        <v>23</v>
      </c>
      <c r="B23" s="92"/>
      <c r="C23" s="92"/>
      <c r="D23" s="92"/>
    </row>
    <row r="24" spans="1:4" ht="11.75" customHeight="1" x14ac:dyDescent="0.3">
      <c r="A24" s="2"/>
      <c r="B24" s="2"/>
      <c r="C24" s="2"/>
      <c r="D24" s="2"/>
    </row>
    <row r="25" spans="1:4" ht="16.5" customHeight="1" x14ac:dyDescent="0.3">
      <c r="A25" s="6" t="s">
        <v>24</v>
      </c>
      <c r="B25" s="4" t="s">
        <v>25</v>
      </c>
      <c r="C25" s="5" t="s">
        <v>2</v>
      </c>
      <c r="D25" s="6" t="s">
        <v>3</v>
      </c>
    </row>
    <row r="26" spans="1:4" ht="17" customHeight="1" x14ac:dyDescent="0.3">
      <c r="A26" s="7" t="s">
        <v>4</v>
      </c>
      <c r="B26" s="8" t="s">
        <v>26</v>
      </c>
      <c r="C26" s="13">
        <v>20</v>
      </c>
      <c r="D26" s="11">
        <f>($D$21+$D$12)*C26/100</f>
        <v>331.52452120000004</v>
      </c>
    </row>
    <row r="27" spans="1:4" ht="17" customHeight="1" x14ac:dyDescent="0.3">
      <c r="A27" s="7" t="s">
        <v>6</v>
      </c>
      <c r="B27" s="8" t="s">
        <v>27</v>
      </c>
      <c r="C27" s="13">
        <v>2.5</v>
      </c>
      <c r="D27" s="11">
        <f t="shared" ref="D27:D33" si="0">($D$21+$D$12)*C27/100</f>
        <v>41.440565150000005</v>
      </c>
    </row>
    <row r="28" spans="1:4" ht="17" customHeight="1" x14ac:dyDescent="0.3">
      <c r="A28" s="7" t="s">
        <v>8</v>
      </c>
      <c r="B28" s="8" t="s">
        <v>28</v>
      </c>
      <c r="C28" s="13">
        <v>3</v>
      </c>
      <c r="D28" s="11">
        <f t="shared" si="0"/>
        <v>49.728678180000003</v>
      </c>
    </row>
    <row r="29" spans="1:4" ht="16" customHeight="1" x14ac:dyDescent="0.3">
      <c r="A29" s="7" t="s">
        <v>10</v>
      </c>
      <c r="B29" s="8" t="s">
        <v>29</v>
      </c>
      <c r="C29" s="13">
        <v>1.5</v>
      </c>
      <c r="D29" s="11">
        <f t="shared" si="0"/>
        <v>24.864339090000001</v>
      </c>
    </row>
    <row r="30" spans="1:4" ht="17" customHeight="1" x14ac:dyDescent="0.3">
      <c r="A30" s="7" t="s">
        <v>12</v>
      </c>
      <c r="B30" s="8" t="s">
        <v>30</v>
      </c>
      <c r="C30" s="13">
        <v>1</v>
      </c>
      <c r="D30" s="11">
        <f>($D$21+$D$12)*C30/100</f>
        <v>16.57622606</v>
      </c>
    </row>
    <row r="31" spans="1:4" ht="17" customHeight="1" x14ac:dyDescent="0.3">
      <c r="A31" s="7" t="s">
        <v>14</v>
      </c>
      <c r="B31" s="8" t="s">
        <v>31</v>
      </c>
      <c r="C31" s="13">
        <v>0.6</v>
      </c>
      <c r="D31" s="11">
        <f t="shared" si="0"/>
        <v>9.9457356360000002</v>
      </c>
    </row>
    <row r="32" spans="1:4" ht="17" customHeight="1" x14ac:dyDescent="0.3">
      <c r="A32" s="7" t="s">
        <v>32</v>
      </c>
      <c r="B32" s="8" t="s">
        <v>33</v>
      </c>
      <c r="C32" s="13">
        <v>0.2</v>
      </c>
      <c r="D32" s="11">
        <f t="shared" si="0"/>
        <v>3.3152452120000002</v>
      </c>
    </row>
    <row r="33" spans="1:4" ht="17" customHeight="1" x14ac:dyDescent="0.3">
      <c r="A33" s="7" t="s">
        <v>34</v>
      </c>
      <c r="B33" s="8" t="s">
        <v>35</v>
      </c>
      <c r="C33" s="13">
        <v>8</v>
      </c>
      <c r="D33" s="11">
        <f t="shared" si="0"/>
        <v>132.60980848</v>
      </c>
    </row>
    <row r="34" spans="1:4" ht="17.25" customHeight="1" x14ac:dyDescent="0.3">
      <c r="A34" s="79" t="s">
        <v>16</v>
      </c>
      <c r="B34" s="81"/>
      <c r="C34" s="15">
        <v>36.799999999999997</v>
      </c>
      <c r="D34" s="14">
        <f>SUM(D26:D33)</f>
        <v>610.00511900800007</v>
      </c>
    </row>
    <row r="35" spans="1:4" ht="16.5" customHeight="1" x14ac:dyDescent="0.3">
      <c r="A35" s="89" t="s">
        <v>36</v>
      </c>
      <c r="B35" s="89"/>
      <c r="C35" s="89"/>
      <c r="D35" s="89"/>
    </row>
    <row r="36" spans="1:4" ht="16" customHeight="1" x14ac:dyDescent="0.3">
      <c r="A36" s="2"/>
      <c r="B36" s="2"/>
      <c r="C36" s="2"/>
      <c r="D36" s="2"/>
    </row>
    <row r="37" spans="1:4" ht="16.5" customHeight="1" x14ac:dyDescent="0.3">
      <c r="A37" s="6" t="s">
        <v>37</v>
      </c>
      <c r="B37" s="84" t="s">
        <v>38</v>
      </c>
      <c r="C37" s="85"/>
      <c r="D37" s="6" t="s">
        <v>3</v>
      </c>
    </row>
    <row r="38" spans="1:4" ht="17" customHeight="1" x14ac:dyDescent="0.3">
      <c r="A38" s="7" t="s">
        <v>4</v>
      </c>
      <c r="B38" s="86" t="s">
        <v>39</v>
      </c>
      <c r="C38" s="87"/>
      <c r="D38" s="11">
        <f>4.2*2*21-6%*D6</f>
        <v>93.814800000000005</v>
      </c>
    </row>
    <row r="39" spans="1:4" ht="17" customHeight="1" x14ac:dyDescent="0.3">
      <c r="A39" s="7" t="s">
        <v>6</v>
      </c>
      <c r="B39" s="86" t="s">
        <v>40</v>
      </c>
      <c r="C39" s="87"/>
      <c r="D39" s="11">
        <v>440</v>
      </c>
    </row>
    <row r="40" spans="1:4" ht="17" customHeight="1" x14ac:dyDescent="0.3">
      <c r="A40" s="7" t="s">
        <v>8</v>
      </c>
      <c r="B40" s="86" t="s">
        <v>41</v>
      </c>
      <c r="C40" s="87"/>
      <c r="D40" s="11">
        <v>100</v>
      </c>
    </row>
    <row r="41" spans="1:4" ht="17" customHeight="1" x14ac:dyDescent="0.3">
      <c r="A41" s="7" t="s">
        <v>10</v>
      </c>
      <c r="B41" s="86" t="s">
        <v>42</v>
      </c>
      <c r="C41" s="87"/>
      <c r="D41" s="11">
        <v>5</v>
      </c>
    </row>
    <row r="42" spans="1:4" ht="17" customHeight="1" x14ac:dyDescent="0.3">
      <c r="A42" s="7" t="s">
        <v>12</v>
      </c>
      <c r="B42" s="86" t="s">
        <v>43</v>
      </c>
      <c r="C42" s="87"/>
      <c r="D42" s="11">
        <v>130</v>
      </c>
    </row>
    <row r="43" spans="1:4" ht="16.75" customHeight="1" x14ac:dyDescent="0.3">
      <c r="A43" s="79" t="s">
        <v>16</v>
      </c>
      <c r="B43" s="80"/>
      <c r="C43" s="81"/>
      <c r="D43" s="14">
        <f>SUM(D38:D42)</f>
        <v>768.81479999999999</v>
      </c>
    </row>
    <row r="44" spans="1:4" x14ac:dyDescent="0.3">
      <c r="A44" s="1"/>
      <c r="B44" s="1"/>
      <c r="C44" s="1"/>
      <c r="D44" s="1"/>
    </row>
    <row r="45" spans="1:4" ht="15.25" customHeight="1" x14ac:dyDescent="0.3">
      <c r="A45" s="91" t="s">
        <v>44</v>
      </c>
      <c r="B45" s="91"/>
      <c r="C45" s="91"/>
      <c r="D45" s="91"/>
    </row>
    <row r="46" spans="1:4" ht="16.75" customHeight="1" x14ac:dyDescent="0.3">
      <c r="A46" s="2"/>
      <c r="B46" s="2"/>
      <c r="C46" s="2"/>
      <c r="D46" s="2"/>
    </row>
    <row r="47" spans="1:4" ht="16.5" customHeight="1" x14ac:dyDescent="0.3">
      <c r="A47" s="3">
        <v>2</v>
      </c>
      <c r="B47" s="4" t="s">
        <v>45</v>
      </c>
      <c r="C47" s="5" t="s">
        <v>2</v>
      </c>
      <c r="D47" s="6" t="s">
        <v>3</v>
      </c>
    </row>
    <row r="48" spans="1:4" ht="16" customHeight="1" x14ac:dyDescent="0.3">
      <c r="A48" s="16" t="s">
        <v>46</v>
      </c>
      <c r="B48" s="8" t="s">
        <v>47</v>
      </c>
      <c r="C48" s="17"/>
      <c r="D48" s="11">
        <f>D21</f>
        <v>281.202606</v>
      </c>
    </row>
    <row r="49" spans="1:4" ht="17" customHeight="1" x14ac:dyDescent="0.3">
      <c r="A49" s="16" t="s">
        <v>48</v>
      </c>
      <c r="B49" s="8" t="s">
        <v>49</v>
      </c>
      <c r="C49" s="17"/>
      <c r="D49" s="11">
        <f>D34</f>
        <v>610.00511900800007</v>
      </c>
    </row>
    <row r="50" spans="1:4" ht="17" customHeight="1" x14ac:dyDescent="0.3">
      <c r="A50" s="16" t="s">
        <v>50</v>
      </c>
      <c r="B50" s="8" t="s">
        <v>51</v>
      </c>
      <c r="C50" s="17"/>
      <c r="D50" s="11">
        <f>D43</f>
        <v>768.81479999999999</v>
      </c>
    </row>
    <row r="51" spans="1:4" ht="17.5" customHeight="1" x14ac:dyDescent="0.3">
      <c r="A51" s="79" t="s">
        <v>16</v>
      </c>
      <c r="B51" s="80"/>
      <c r="C51" s="81"/>
      <c r="D51" s="12">
        <f>SUM(D48:D50)</f>
        <v>1660.0225250080002</v>
      </c>
    </row>
    <row r="52" spans="1:4" x14ac:dyDescent="0.3">
      <c r="A52" s="1"/>
      <c r="B52" s="1"/>
      <c r="C52" s="1"/>
      <c r="D52" s="1"/>
    </row>
    <row r="53" spans="1:4" ht="16" customHeight="1" x14ac:dyDescent="0.3">
      <c r="A53" s="82" t="s">
        <v>52</v>
      </c>
      <c r="B53" s="82"/>
      <c r="C53" s="82"/>
      <c r="D53" s="82"/>
    </row>
    <row r="54" spans="1:4" ht="16" customHeight="1" x14ac:dyDescent="0.3">
      <c r="A54" s="2"/>
      <c r="B54" s="2"/>
      <c r="C54" s="2"/>
      <c r="D54" s="2"/>
    </row>
    <row r="55" spans="1:4" ht="16.5" customHeight="1" x14ac:dyDescent="0.3">
      <c r="A55" s="3">
        <v>3</v>
      </c>
      <c r="B55" s="4" t="s">
        <v>53</v>
      </c>
      <c r="C55" s="5" t="s">
        <v>2</v>
      </c>
      <c r="D55" s="6" t="s">
        <v>3</v>
      </c>
    </row>
    <row r="56" spans="1:4" ht="17" customHeight="1" x14ac:dyDescent="0.3">
      <c r="A56" s="7" t="s">
        <v>4</v>
      </c>
      <c r="B56" s="8" t="s">
        <v>54</v>
      </c>
      <c r="C56" s="13">
        <v>0.42</v>
      </c>
      <c r="D56" s="11">
        <f t="shared" ref="D56:D61" si="1">C56*$D$12/100</f>
        <v>5.780964</v>
      </c>
    </row>
    <row r="57" spans="1:4" ht="17" customHeight="1" x14ac:dyDescent="0.3">
      <c r="A57" s="7" t="s">
        <v>6</v>
      </c>
      <c r="B57" s="8" t="s">
        <v>55</v>
      </c>
      <c r="C57" s="13">
        <v>0.03</v>
      </c>
      <c r="D57" s="11">
        <f t="shared" si="1"/>
        <v>0.41292600000000002</v>
      </c>
    </row>
    <row r="58" spans="1:4" ht="28.5" customHeight="1" x14ac:dyDescent="0.3">
      <c r="A58" s="7" t="s">
        <v>8</v>
      </c>
      <c r="B58" s="18" t="s">
        <v>56</v>
      </c>
      <c r="C58" s="13">
        <v>0.21</v>
      </c>
      <c r="D58" s="11">
        <f t="shared" si="1"/>
        <v>2.890482</v>
      </c>
    </row>
    <row r="59" spans="1:4" ht="17" customHeight="1" x14ac:dyDescent="0.3">
      <c r="A59" s="7" t="s">
        <v>10</v>
      </c>
      <c r="B59" s="8" t="s">
        <v>57</v>
      </c>
      <c r="C59" s="13">
        <v>1.94</v>
      </c>
      <c r="D59" s="11">
        <f t="shared" si="1"/>
        <v>26.702548</v>
      </c>
    </row>
    <row r="60" spans="1:4" ht="28.5" customHeight="1" x14ac:dyDescent="0.3">
      <c r="A60" s="7" t="s">
        <v>12</v>
      </c>
      <c r="B60" s="18" t="s">
        <v>58</v>
      </c>
      <c r="C60" s="13">
        <v>0.71</v>
      </c>
      <c r="D60" s="11">
        <f t="shared" si="1"/>
        <v>9.7725819999999999</v>
      </c>
    </row>
    <row r="61" spans="1:4" ht="28.5" customHeight="1" x14ac:dyDescent="0.3">
      <c r="A61" s="7" t="s">
        <v>14</v>
      </c>
      <c r="B61" s="18" t="s">
        <v>59</v>
      </c>
      <c r="C61" s="13">
        <v>3.88</v>
      </c>
      <c r="D61" s="11">
        <f t="shared" si="1"/>
        <v>53.405096</v>
      </c>
    </row>
    <row r="62" spans="1:4" ht="17.25" customHeight="1" x14ac:dyDescent="0.3">
      <c r="A62" s="79" t="s">
        <v>16</v>
      </c>
      <c r="B62" s="80"/>
      <c r="C62" s="81"/>
      <c r="D62" s="14">
        <f>SUM(D56:D61)</f>
        <v>98.964597999999995</v>
      </c>
    </row>
    <row r="63" spans="1:4" ht="16.5" customHeight="1" x14ac:dyDescent="0.3">
      <c r="A63" s="82" t="s">
        <v>60</v>
      </c>
      <c r="B63" s="82"/>
      <c r="C63" s="82"/>
      <c r="D63" s="82"/>
    </row>
    <row r="64" spans="1:4" ht="11.75" customHeight="1" x14ac:dyDescent="0.3">
      <c r="A64" s="2"/>
      <c r="B64" s="2"/>
      <c r="C64" s="2"/>
      <c r="D64" s="2"/>
    </row>
    <row r="65" spans="1:5" ht="15.25" customHeight="1" x14ac:dyDescent="0.3">
      <c r="A65" s="90" t="s">
        <v>61</v>
      </c>
      <c r="B65" s="90"/>
      <c r="C65" s="90"/>
      <c r="D65" s="90"/>
    </row>
    <row r="66" spans="1:5" ht="11.75" customHeight="1" x14ac:dyDescent="0.3">
      <c r="A66" s="2"/>
      <c r="B66" s="2"/>
      <c r="C66" s="2"/>
      <c r="D66" s="2"/>
    </row>
    <row r="67" spans="1:5" ht="16.5" customHeight="1" x14ac:dyDescent="0.3">
      <c r="A67" s="6" t="s">
        <v>62</v>
      </c>
      <c r="B67" s="4" t="s">
        <v>63</v>
      </c>
      <c r="C67" s="5" t="s">
        <v>2</v>
      </c>
      <c r="D67" s="6" t="s">
        <v>3</v>
      </c>
      <c r="E67" s="21"/>
    </row>
    <row r="68" spans="1:5" ht="17" customHeight="1" x14ac:dyDescent="0.3">
      <c r="A68" s="7" t="s">
        <v>4</v>
      </c>
      <c r="B68" s="8" t="s">
        <v>64</v>
      </c>
      <c r="C68" s="13">
        <v>0.93</v>
      </c>
      <c r="D68" s="11">
        <f>($D$62+$D$51+$D$12)*C68/100</f>
        <v>29.159286243974407</v>
      </c>
    </row>
    <row r="69" spans="1:5" ht="17" customHeight="1" x14ac:dyDescent="0.3">
      <c r="A69" s="7" t="s">
        <v>6</v>
      </c>
      <c r="B69" s="8" t="s">
        <v>65</v>
      </c>
      <c r="C69" s="13">
        <v>0.56000000000000005</v>
      </c>
      <c r="D69" s="11">
        <f t="shared" ref="D69:D72" si="2">($D$62+$D$51+$D$12)*C69/100</f>
        <v>17.558279888844805</v>
      </c>
    </row>
    <row r="70" spans="1:5" ht="17" customHeight="1" x14ac:dyDescent="0.3">
      <c r="A70" s="7" t="s">
        <v>8</v>
      </c>
      <c r="B70" s="8" t="s">
        <v>66</v>
      </c>
      <c r="C70" s="13">
        <v>0.03</v>
      </c>
      <c r="D70" s="11">
        <f t="shared" si="2"/>
        <v>0.94062213690240004</v>
      </c>
    </row>
    <row r="71" spans="1:5" ht="17" customHeight="1" x14ac:dyDescent="0.3">
      <c r="A71" s="7" t="s">
        <v>10</v>
      </c>
      <c r="B71" s="8" t="s">
        <v>67</v>
      </c>
      <c r="C71" s="13">
        <v>0.08</v>
      </c>
      <c r="D71" s="11">
        <f t="shared" si="2"/>
        <v>2.5083256984064004</v>
      </c>
    </row>
    <row r="72" spans="1:5" ht="16" customHeight="1" x14ac:dyDescent="0.3">
      <c r="A72" s="7" t="s">
        <v>12</v>
      </c>
      <c r="B72" s="8" t="s">
        <v>68</v>
      </c>
      <c r="C72" s="13">
        <v>0.04</v>
      </c>
      <c r="D72" s="11">
        <f t="shared" si="2"/>
        <v>1.2541628492032002</v>
      </c>
    </row>
    <row r="73" spans="1:5" ht="17" customHeight="1" x14ac:dyDescent="0.3">
      <c r="A73" s="7" t="s">
        <v>14</v>
      </c>
      <c r="B73" s="8" t="s">
        <v>69</v>
      </c>
      <c r="C73" s="13">
        <v>0</v>
      </c>
      <c r="D73" s="11">
        <v>0</v>
      </c>
    </row>
    <row r="74" spans="1:5" ht="17.5" customHeight="1" x14ac:dyDescent="0.3">
      <c r="A74" s="17"/>
      <c r="B74" s="5" t="s">
        <v>16</v>
      </c>
      <c r="C74" s="17"/>
      <c r="D74" s="14">
        <f>SUM(D68:D73)</f>
        <v>51.420676817331213</v>
      </c>
    </row>
    <row r="75" spans="1:5" ht="16" customHeight="1" x14ac:dyDescent="0.3">
      <c r="A75" s="2"/>
      <c r="B75" s="2"/>
      <c r="C75" s="2"/>
      <c r="D75" s="2"/>
    </row>
    <row r="76" spans="1:5" ht="16" customHeight="1" x14ac:dyDescent="0.3">
      <c r="A76" s="89" t="s">
        <v>70</v>
      </c>
      <c r="B76" s="89"/>
      <c r="C76" s="89"/>
      <c r="D76" s="89"/>
    </row>
    <row r="77" spans="1:5" ht="11.75" customHeight="1" x14ac:dyDescent="0.3">
      <c r="A77" s="2"/>
      <c r="B77" s="2"/>
      <c r="C77" s="2"/>
      <c r="D77" s="2"/>
    </row>
    <row r="78" spans="1:5" ht="16.5" customHeight="1" x14ac:dyDescent="0.3">
      <c r="A78" s="6" t="s">
        <v>71</v>
      </c>
      <c r="B78" s="4" t="s">
        <v>72</v>
      </c>
      <c r="C78" s="5" t="s">
        <v>2</v>
      </c>
      <c r="D78" s="6" t="s">
        <v>3</v>
      </c>
    </row>
    <row r="79" spans="1:5" ht="17" customHeight="1" x14ac:dyDescent="0.3">
      <c r="A79" s="7" t="s">
        <v>4</v>
      </c>
      <c r="B79" s="8" t="s">
        <v>73</v>
      </c>
      <c r="C79" s="13">
        <v>0</v>
      </c>
      <c r="D79" s="11">
        <v>0</v>
      </c>
    </row>
    <row r="80" spans="1:5" ht="16.75" customHeight="1" x14ac:dyDescent="0.3">
      <c r="A80" s="79" t="s">
        <v>16</v>
      </c>
      <c r="B80" s="81"/>
      <c r="C80" s="13">
        <v>0</v>
      </c>
      <c r="D80" s="14">
        <v>0</v>
      </c>
    </row>
    <row r="81" spans="1:4" x14ac:dyDescent="0.3">
      <c r="A81" s="1"/>
      <c r="B81" s="1"/>
      <c r="C81" s="1"/>
      <c r="D81" s="1"/>
    </row>
    <row r="82" spans="1:4" ht="22.5" customHeight="1" x14ac:dyDescent="0.3">
      <c r="A82" s="88" t="s">
        <v>74</v>
      </c>
      <c r="B82" s="88"/>
      <c r="C82" s="88"/>
      <c r="D82" s="88"/>
    </row>
    <row r="83" spans="1:4" ht="12.75" customHeight="1" x14ac:dyDescent="0.3">
      <c r="A83" s="2"/>
      <c r="B83" s="2"/>
      <c r="C83" s="2"/>
      <c r="D83" s="2"/>
    </row>
    <row r="84" spans="1:4" ht="16.5" customHeight="1" x14ac:dyDescent="0.3">
      <c r="A84" s="3">
        <v>4</v>
      </c>
      <c r="B84" s="4" t="s">
        <v>75</v>
      </c>
      <c r="C84" s="5" t="s">
        <v>2</v>
      </c>
      <c r="D84" s="6" t="s">
        <v>3</v>
      </c>
    </row>
    <row r="85" spans="1:4" ht="17" customHeight="1" x14ac:dyDescent="0.3">
      <c r="A85" s="16" t="s">
        <v>76</v>
      </c>
      <c r="B85" s="8" t="s">
        <v>77</v>
      </c>
      <c r="C85" s="13">
        <v>0</v>
      </c>
      <c r="D85" s="11">
        <f>D74</f>
        <v>51.420676817331213</v>
      </c>
    </row>
    <row r="86" spans="1:4" ht="16" customHeight="1" x14ac:dyDescent="0.3">
      <c r="A86" s="16" t="s">
        <v>78</v>
      </c>
      <c r="B86" s="8" t="s">
        <v>79</v>
      </c>
      <c r="C86" s="13">
        <v>0</v>
      </c>
      <c r="D86" s="11">
        <v>0</v>
      </c>
    </row>
    <row r="87" spans="1:4" ht="17.5" customHeight="1" x14ac:dyDescent="0.3">
      <c r="A87" s="79" t="s">
        <v>16</v>
      </c>
      <c r="B87" s="81"/>
      <c r="C87" s="15">
        <v>0</v>
      </c>
      <c r="D87" s="14">
        <f>D85</f>
        <v>51.420676817331213</v>
      </c>
    </row>
    <row r="88" spans="1:4" x14ac:dyDescent="0.3">
      <c r="A88" s="2"/>
      <c r="B88" s="2"/>
      <c r="C88" s="2"/>
      <c r="D88" s="2"/>
    </row>
    <row r="89" spans="1:4" ht="15.25" customHeight="1" x14ac:dyDescent="0.3">
      <c r="A89" s="82" t="s">
        <v>80</v>
      </c>
      <c r="B89" s="82"/>
      <c r="C89" s="82"/>
      <c r="D89" s="82"/>
    </row>
    <row r="90" spans="1:4" ht="11.75" customHeight="1" x14ac:dyDescent="0.3">
      <c r="A90" s="2"/>
      <c r="B90" s="2"/>
      <c r="C90" s="2"/>
      <c r="D90" s="2"/>
    </row>
    <row r="91" spans="1:4" ht="16.5" customHeight="1" x14ac:dyDescent="0.3">
      <c r="A91" s="3">
        <v>5</v>
      </c>
      <c r="B91" s="84" t="s">
        <v>81</v>
      </c>
      <c r="C91" s="85"/>
      <c r="D91" s="6" t="s">
        <v>3</v>
      </c>
    </row>
    <row r="92" spans="1:4" ht="17" customHeight="1" x14ac:dyDescent="0.3">
      <c r="A92" s="7" t="s">
        <v>4</v>
      </c>
      <c r="B92" s="86" t="s">
        <v>82</v>
      </c>
      <c r="C92" s="87"/>
      <c r="D92" s="11">
        <v>25.280899999999999</v>
      </c>
    </row>
    <row r="93" spans="1:4" ht="17" customHeight="1" x14ac:dyDescent="0.3">
      <c r="A93" s="7" t="s">
        <v>6</v>
      </c>
      <c r="B93" s="86" t="s">
        <v>83</v>
      </c>
      <c r="C93" s="87"/>
      <c r="D93" s="11">
        <v>0</v>
      </c>
    </row>
    <row r="94" spans="1:4" ht="17" customHeight="1" x14ac:dyDescent="0.3">
      <c r="A94" s="7" t="s">
        <v>8</v>
      </c>
      <c r="B94" s="86" t="s">
        <v>84</v>
      </c>
      <c r="C94" s="87"/>
      <c r="D94" s="11">
        <v>0</v>
      </c>
    </row>
    <row r="95" spans="1:4" ht="17" customHeight="1" x14ac:dyDescent="0.3">
      <c r="A95" s="7" t="s">
        <v>10</v>
      </c>
      <c r="B95" s="86" t="s">
        <v>15</v>
      </c>
      <c r="C95" s="87"/>
      <c r="D95" s="11">
        <v>0</v>
      </c>
    </row>
    <row r="96" spans="1:4" x14ac:dyDescent="0.3">
      <c r="A96" s="79" t="s">
        <v>16</v>
      </c>
      <c r="B96" s="80"/>
      <c r="C96" s="81"/>
      <c r="D96" s="14">
        <f>SUM(D92:D95)</f>
        <v>25.280899999999999</v>
      </c>
    </row>
    <row r="97" spans="1:7" ht="16.5" customHeight="1" x14ac:dyDescent="0.3">
      <c r="A97" s="82" t="s">
        <v>85</v>
      </c>
      <c r="B97" s="82"/>
      <c r="C97" s="82"/>
      <c r="D97" s="82"/>
    </row>
    <row r="98" spans="1:7" ht="6" customHeight="1" x14ac:dyDescent="0.3">
      <c r="A98" s="2"/>
      <c r="B98" s="2"/>
      <c r="C98" s="2"/>
      <c r="D98" s="2"/>
    </row>
    <row r="99" spans="1:7" ht="16.5" customHeight="1" x14ac:dyDescent="0.3">
      <c r="A99" s="19">
        <v>6</v>
      </c>
      <c r="B99" s="4" t="s">
        <v>86</v>
      </c>
      <c r="C99" s="5" t="s">
        <v>2</v>
      </c>
      <c r="D99" s="6" t="s">
        <v>3</v>
      </c>
      <c r="G99" s="52"/>
    </row>
    <row r="100" spans="1:7" ht="17" customHeight="1" x14ac:dyDescent="0.3">
      <c r="A100" s="20" t="s">
        <v>4</v>
      </c>
      <c r="B100" s="8" t="s">
        <v>87</v>
      </c>
      <c r="C100" s="13">
        <v>5.18</v>
      </c>
      <c r="D100" s="11">
        <f>E100*C100/100</f>
        <v>166.38723065095215</v>
      </c>
      <c r="E100" s="23">
        <f>D96+D87+D62+D51+D12</f>
        <v>3212.1086998253313</v>
      </c>
    </row>
    <row r="101" spans="1:7" ht="17" customHeight="1" x14ac:dyDescent="0.3">
      <c r="A101" s="20" t="s">
        <v>6</v>
      </c>
      <c r="B101" s="8" t="s">
        <v>88</v>
      </c>
      <c r="C101" s="13">
        <v>5</v>
      </c>
      <c r="D101" s="11">
        <f>C101*(E100+D100)/100</f>
        <v>168.92479652381414</v>
      </c>
    </row>
    <row r="102" spans="1:7" ht="17" customHeight="1" x14ac:dyDescent="0.3">
      <c r="A102" s="20" t="s">
        <v>8</v>
      </c>
      <c r="B102" s="8" t="s">
        <v>89</v>
      </c>
      <c r="C102" s="13">
        <v>8.65</v>
      </c>
      <c r="D102" s="11">
        <f ca="1">C102*D118/100</f>
        <v>335.90792871976845</v>
      </c>
      <c r="E102" s="22"/>
    </row>
    <row r="103" spans="1:7" ht="17" customHeight="1" x14ac:dyDescent="0.3">
      <c r="A103" s="17"/>
      <c r="B103" s="8" t="s">
        <v>90</v>
      </c>
      <c r="C103" s="13">
        <v>3.65</v>
      </c>
      <c r="D103" s="11">
        <f ca="1">C103*D118/100</f>
        <v>141.74149593377513</v>
      </c>
      <c r="E103" s="22"/>
    </row>
    <row r="104" spans="1:7" ht="17" customHeight="1" x14ac:dyDescent="0.3">
      <c r="A104" s="17"/>
      <c r="B104" s="8" t="s">
        <v>91</v>
      </c>
      <c r="C104" s="13">
        <v>0</v>
      </c>
      <c r="D104" s="11">
        <v>0</v>
      </c>
    </row>
    <row r="105" spans="1:7" ht="16" customHeight="1" x14ac:dyDescent="0.3">
      <c r="A105" s="17"/>
      <c r="B105" s="8" t="s">
        <v>92</v>
      </c>
      <c r="C105" s="13">
        <v>5</v>
      </c>
      <c r="D105" s="11">
        <f ca="1">C105*D118/100</f>
        <v>194.16643278599332</v>
      </c>
      <c r="E105" s="22"/>
    </row>
    <row r="106" spans="1:7" ht="17.5" customHeight="1" x14ac:dyDescent="0.3">
      <c r="A106" s="79" t="s">
        <v>16</v>
      </c>
      <c r="B106" s="81"/>
      <c r="C106" s="13">
        <v>0</v>
      </c>
      <c r="D106" s="12">
        <f ca="1">D100+D101+D102</f>
        <v>671.21995589453468</v>
      </c>
    </row>
    <row r="107" spans="1:7" ht="18.75" customHeight="1" x14ac:dyDescent="0.3">
      <c r="A107" s="2"/>
      <c r="B107" s="2"/>
      <c r="C107" s="2"/>
      <c r="D107" s="2"/>
    </row>
    <row r="108" spans="1:7" ht="15.5" customHeight="1" x14ac:dyDescent="0.3">
      <c r="A108" s="83" t="s">
        <v>93</v>
      </c>
      <c r="B108" s="83"/>
      <c r="C108" s="83"/>
      <c r="D108" s="83"/>
    </row>
    <row r="109" spans="1:7" ht="6.75" customHeight="1" x14ac:dyDescent="0.3">
      <c r="A109" s="2"/>
      <c r="B109" s="2"/>
      <c r="C109" s="2"/>
      <c r="D109" s="2"/>
    </row>
    <row r="110" spans="1:7" ht="16.5" customHeight="1" x14ac:dyDescent="0.3">
      <c r="A110" s="17"/>
      <c r="B110" s="84" t="s">
        <v>94</v>
      </c>
      <c r="C110" s="85"/>
      <c r="D110" s="6" t="s">
        <v>3</v>
      </c>
    </row>
    <row r="111" spans="1:7" ht="17" customHeight="1" x14ac:dyDescent="0.3">
      <c r="A111" s="5" t="s">
        <v>95</v>
      </c>
      <c r="B111" s="86" t="s">
        <v>96</v>
      </c>
      <c r="C111" s="87"/>
      <c r="D111" s="10">
        <f>D12</f>
        <v>1376.42</v>
      </c>
    </row>
    <row r="112" spans="1:7" ht="17" customHeight="1" x14ac:dyDescent="0.3">
      <c r="A112" s="5" t="s">
        <v>97</v>
      </c>
      <c r="B112" s="86" t="s">
        <v>98</v>
      </c>
      <c r="C112" s="87"/>
      <c r="D112" s="10">
        <f>D51</f>
        <v>1660.0225250080002</v>
      </c>
    </row>
    <row r="113" spans="1:6" ht="16" customHeight="1" x14ac:dyDescent="0.3">
      <c r="A113" s="5" t="s">
        <v>99</v>
      </c>
      <c r="B113" s="86" t="s">
        <v>100</v>
      </c>
      <c r="C113" s="87"/>
      <c r="D113" s="11">
        <f>D62</f>
        <v>98.964597999999995</v>
      </c>
    </row>
    <row r="114" spans="1:6" ht="17" customHeight="1" x14ac:dyDescent="0.3">
      <c r="A114" s="5" t="s">
        <v>101</v>
      </c>
      <c r="B114" s="86" t="s">
        <v>102</v>
      </c>
      <c r="C114" s="87"/>
      <c r="D114" s="11">
        <f>D87</f>
        <v>51.420676817331213</v>
      </c>
    </row>
    <row r="115" spans="1:6" ht="17" customHeight="1" x14ac:dyDescent="0.3">
      <c r="A115" s="5" t="s">
        <v>103</v>
      </c>
      <c r="B115" s="86" t="s">
        <v>104</v>
      </c>
      <c r="C115" s="87"/>
      <c r="D115" s="11">
        <f>D96</f>
        <v>25.280899999999999</v>
      </c>
    </row>
    <row r="116" spans="1:6" ht="17" customHeight="1" x14ac:dyDescent="0.3">
      <c r="A116" s="79" t="s">
        <v>105</v>
      </c>
      <c r="B116" s="80"/>
      <c r="C116" s="81"/>
      <c r="D116" s="12">
        <f>SUM(D111:D115)</f>
        <v>3212.1086998253318</v>
      </c>
    </row>
    <row r="117" spans="1:6" ht="17" customHeight="1" x14ac:dyDescent="0.3">
      <c r="A117" s="5" t="s">
        <v>106</v>
      </c>
      <c r="B117" s="86" t="s">
        <v>107</v>
      </c>
      <c r="C117" s="87"/>
      <c r="D117" s="12">
        <f ca="1">D106</f>
        <v>671.21995589453468</v>
      </c>
    </row>
    <row r="118" spans="1:6" ht="17.25" customHeight="1" x14ac:dyDescent="0.3">
      <c r="A118" s="79" t="s">
        <v>108</v>
      </c>
      <c r="B118" s="80"/>
      <c r="C118" s="81"/>
      <c r="D118" s="12">
        <f ca="1">D117+D116</f>
        <v>3883.3286557198662</v>
      </c>
      <c r="F118" s="24"/>
    </row>
  </sheetData>
  <sheetProtection algorithmName="SHA-512" hashValue="j6HhGhHsu+GvOHrTHXFryPmoecRSF2oVV/MhJULbhlv37oOu0XeNgQfSaVDZdLR/AWcWOMAXotUOrL16BtlddA==" saltValue="GQowSjTTyWpssrvHewh+ag==" spinCount="100000" sheet="1" objects="1" scenarios="1" selectLockedCells="1" selectUnlockedCells="1"/>
  <mergeCells count="45">
    <mergeCell ref="B39:C39"/>
    <mergeCell ref="A2:D2"/>
    <mergeCell ref="A3:D3"/>
    <mergeCell ref="A12:C12"/>
    <mergeCell ref="A14:D14"/>
    <mergeCell ref="A16:D16"/>
    <mergeCell ref="A21:B21"/>
    <mergeCell ref="A23:D23"/>
    <mergeCell ref="A34:B34"/>
    <mergeCell ref="A35:D35"/>
    <mergeCell ref="B37:C37"/>
    <mergeCell ref="B38:C38"/>
    <mergeCell ref="A80:B80"/>
    <mergeCell ref="B40:C40"/>
    <mergeCell ref="B41:C41"/>
    <mergeCell ref="B42:C42"/>
    <mergeCell ref="A43:C43"/>
    <mergeCell ref="A45:D45"/>
    <mergeCell ref="A51:C51"/>
    <mergeCell ref="A53:D53"/>
    <mergeCell ref="A62:C62"/>
    <mergeCell ref="A63:D63"/>
    <mergeCell ref="A65:D65"/>
    <mergeCell ref="A76:D76"/>
    <mergeCell ref="A108:D108"/>
    <mergeCell ref="A82:D82"/>
    <mergeCell ref="A87:B87"/>
    <mergeCell ref="A89:D89"/>
    <mergeCell ref="B91:C91"/>
    <mergeCell ref="B92:C92"/>
    <mergeCell ref="B93:C93"/>
    <mergeCell ref="B94:C94"/>
    <mergeCell ref="B95:C95"/>
    <mergeCell ref="A96:C96"/>
    <mergeCell ref="A97:D97"/>
    <mergeCell ref="A106:B106"/>
    <mergeCell ref="A116:C116"/>
    <mergeCell ref="B117:C117"/>
    <mergeCell ref="A118:C118"/>
    <mergeCell ref="B110:C110"/>
    <mergeCell ref="B111:C111"/>
    <mergeCell ref="B112:C112"/>
    <mergeCell ref="B113:C113"/>
    <mergeCell ref="B114:C114"/>
    <mergeCell ref="B115:C115"/>
  </mergeCells>
  <pageMargins left="0.511811024" right="0.511811024" top="0.78740157499999996" bottom="0.78740157499999996" header="0.31496062000000002" footer="0.31496062000000002"/>
  <pageSetup paperSize="9" scale="99" orientation="portrait" r:id="rId1"/>
  <colBreaks count="1" manualBreakCount="1">
    <brk id="4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5B33C-5C14-44B9-887A-CA0A8DF4E129}">
  <dimension ref="A1:F118"/>
  <sheetViews>
    <sheetView view="pageBreakPreview" topLeftCell="A94" zoomScale="60" zoomScaleNormal="100" workbookViewId="0"/>
  </sheetViews>
  <sheetFormatPr defaultRowHeight="13" x14ac:dyDescent="0.3"/>
  <cols>
    <col min="1" max="1" width="4.69921875" customWidth="1"/>
    <col min="2" max="2" width="65.296875" customWidth="1"/>
    <col min="3" max="3" width="17.296875" customWidth="1"/>
    <col min="4" max="4" width="16.19921875" customWidth="1"/>
    <col min="5" max="5" width="16.09765625" customWidth="1"/>
    <col min="6" max="6" width="12.09765625" bestFit="1" customWidth="1"/>
  </cols>
  <sheetData>
    <row r="1" spans="1:4" ht="80.5" customHeight="1" x14ac:dyDescent="0.3"/>
    <row r="2" spans="1:4" ht="72.5" customHeight="1" x14ac:dyDescent="0.3">
      <c r="A2" s="93" t="s">
        <v>112</v>
      </c>
      <c r="B2" s="94"/>
      <c r="C2" s="94"/>
      <c r="D2" s="95"/>
    </row>
    <row r="3" spans="1:4" ht="15.75" customHeight="1" x14ac:dyDescent="0.3">
      <c r="A3" s="82" t="s">
        <v>0</v>
      </c>
      <c r="B3" s="82"/>
      <c r="C3" s="82"/>
      <c r="D3" s="82"/>
    </row>
    <row r="4" spans="1:4" ht="14.75" customHeight="1" x14ac:dyDescent="0.3">
      <c r="A4" s="2"/>
      <c r="B4" s="2"/>
      <c r="C4" s="2"/>
      <c r="D4" s="2"/>
    </row>
    <row r="5" spans="1:4" ht="16.5" customHeight="1" x14ac:dyDescent="0.3">
      <c r="A5" s="3">
        <v>1</v>
      </c>
      <c r="B5" s="4" t="s">
        <v>1</v>
      </c>
      <c r="C5" s="5" t="s">
        <v>2</v>
      </c>
      <c r="D5" s="6" t="s">
        <v>3</v>
      </c>
    </row>
    <row r="6" spans="1:4" ht="17" customHeight="1" x14ac:dyDescent="0.3">
      <c r="A6" s="7" t="s">
        <v>4</v>
      </c>
      <c r="B6" s="8" t="s">
        <v>5</v>
      </c>
      <c r="C6" s="9">
        <v>100</v>
      </c>
      <c r="D6" s="10">
        <v>1341.08</v>
      </c>
    </row>
    <row r="7" spans="1:4" ht="17" customHeight="1" x14ac:dyDescent="0.3">
      <c r="A7" s="7" t="s">
        <v>6</v>
      </c>
      <c r="B7" s="8" t="s">
        <v>7</v>
      </c>
      <c r="C7" s="9">
        <v>0</v>
      </c>
      <c r="D7" s="11">
        <v>0</v>
      </c>
    </row>
    <row r="8" spans="1:4" ht="17" customHeight="1" x14ac:dyDescent="0.3">
      <c r="A8" s="7" t="s">
        <v>8</v>
      </c>
      <c r="B8" s="8" t="s">
        <v>9</v>
      </c>
      <c r="C8" s="9">
        <v>0</v>
      </c>
      <c r="D8" s="11">
        <v>0</v>
      </c>
    </row>
    <row r="9" spans="1:4" ht="16" customHeight="1" x14ac:dyDescent="0.3">
      <c r="A9" s="7" t="s">
        <v>10</v>
      </c>
      <c r="B9" s="8" t="s">
        <v>11</v>
      </c>
      <c r="C9" s="9">
        <v>0</v>
      </c>
      <c r="D9" s="11">
        <v>0</v>
      </c>
    </row>
    <row r="10" spans="1:4" ht="17" customHeight="1" x14ac:dyDescent="0.3">
      <c r="A10" s="7" t="s">
        <v>12</v>
      </c>
      <c r="B10" s="8" t="s">
        <v>13</v>
      </c>
      <c r="C10" s="9">
        <v>0</v>
      </c>
      <c r="D10" s="11">
        <v>0</v>
      </c>
    </row>
    <row r="11" spans="1:4" ht="17" customHeight="1" x14ac:dyDescent="0.3">
      <c r="A11" s="7" t="s">
        <v>14</v>
      </c>
      <c r="B11" s="8" t="s">
        <v>15</v>
      </c>
      <c r="C11" s="9">
        <v>0</v>
      </c>
      <c r="D11" s="11">
        <v>0</v>
      </c>
    </row>
    <row r="12" spans="1:4" ht="17" customHeight="1" x14ac:dyDescent="0.3">
      <c r="A12" s="79" t="s">
        <v>16</v>
      </c>
      <c r="B12" s="80"/>
      <c r="C12" s="81"/>
      <c r="D12" s="12">
        <f>D6</f>
        <v>1341.08</v>
      </c>
    </row>
    <row r="13" spans="1:4" ht="17.5" customHeight="1" x14ac:dyDescent="0.3">
      <c r="A13" s="2"/>
      <c r="B13" s="2"/>
      <c r="C13" s="2"/>
      <c r="D13" s="2"/>
    </row>
    <row r="14" spans="1:4" ht="16.25" customHeight="1" x14ac:dyDescent="0.3">
      <c r="A14" s="82" t="s">
        <v>17</v>
      </c>
      <c r="B14" s="82"/>
      <c r="C14" s="82"/>
      <c r="D14" s="82"/>
    </row>
    <row r="15" spans="1:4" ht="8.75" customHeight="1" x14ac:dyDescent="0.3">
      <c r="A15" s="2"/>
      <c r="B15" s="2"/>
      <c r="C15" s="2"/>
      <c r="D15" s="2"/>
    </row>
    <row r="16" spans="1:4" ht="15.25" customHeight="1" x14ac:dyDescent="0.3">
      <c r="A16" s="89" t="s">
        <v>18</v>
      </c>
      <c r="B16" s="89"/>
      <c r="C16" s="89"/>
      <c r="D16" s="89"/>
    </row>
    <row r="17" spans="1:4" ht="14.75" customHeight="1" x14ac:dyDescent="0.3">
      <c r="A17" s="2"/>
      <c r="B17" s="2"/>
      <c r="C17" s="2"/>
      <c r="D17" s="2"/>
    </row>
    <row r="18" spans="1:4" ht="16.5" customHeight="1" x14ac:dyDescent="0.3">
      <c r="A18" s="6" t="s">
        <v>19</v>
      </c>
      <c r="B18" s="4" t="s">
        <v>20</v>
      </c>
      <c r="C18" s="5" t="s">
        <v>2</v>
      </c>
      <c r="D18" s="6" t="s">
        <v>3</v>
      </c>
    </row>
    <row r="19" spans="1:4" ht="17" customHeight="1" x14ac:dyDescent="0.3">
      <c r="A19" s="7" t="s">
        <v>4</v>
      </c>
      <c r="B19" s="8" t="s">
        <v>21</v>
      </c>
      <c r="C19" s="13">
        <v>8.33</v>
      </c>
      <c r="D19" s="11">
        <f>C19*D12/100</f>
        <v>111.71196399999999</v>
      </c>
    </row>
    <row r="20" spans="1:4" ht="17" customHeight="1" x14ac:dyDescent="0.3">
      <c r="A20" s="7" t="s">
        <v>6</v>
      </c>
      <c r="B20" s="8" t="s">
        <v>22</v>
      </c>
      <c r="C20" s="13">
        <v>12.1</v>
      </c>
      <c r="D20" s="11">
        <f>C20*D12/100</f>
        <v>162.27068</v>
      </c>
    </row>
    <row r="21" spans="1:4" ht="16.75" customHeight="1" x14ac:dyDescent="0.3">
      <c r="A21" s="79" t="s">
        <v>16</v>
      </c>
      <c r="B21" s="81"/>
      <c r="C21" s="13">
        <v>20.43</v>
      </c>
      <c r="D21" s="14">
        <f>SUM(D19:D20)</f>
        <v>273.98264399999999</v>
      </c>
    </row>
    <row r="22" spans="1:4" ht="14.75" customHeight="1" x14ac:dyDescent="0.3">
      <c r="A22" s="2"/>
      <c r="B22" s="2"/>
      <c r="C22" s="2"/>
      <c r="D22" s="2"/>
    </row>
    <row r="23" spans="1:4" ht="23.25" customHeight="1" x14ac:dyDescent="0.3">
      <c r="A23" s="92" t="s">
        <v>23</v>
      </c>
      <c r="B23" s="92"/>
      <c r="C23" s="92"/>
      <c r="D23" s="92"/>
    </row>
    <row r="24" spans="1:4" ht="11.75" customHeight="1" x14ac:dyDescent="0.3">
      <c r="A24" s="2"/>
      <c r="B24" s="2"/>
      <c r="C24" s="2"/>
      <c r="D24" s="2"/>
    </row>
    <row r="25" spans="1:4" ht="16.5" customHeight="1" x14ac:dyDescent="0.3">
      <c r="A25" s="6" t="s">
        <v>24</v>
      </c>
      <c r="B25" s="4" t="s">
        <v>25</v>
      </c>
      <c r="C25" s="5" t="s">
        <v>2</v>
      </c>
      <c r="D25" s="6" t="s">
        <v>3</v>
      </c>
    </row>
    <row r="26" spans="1:4" ht="17" customHeight="1" x14ac:dyDescent="0.3">
      <c r="A26" s="7" t="s">
        <v>4</v>
      </c>
      <c r="B26" s="8" t="s">
        <v>26</v>
      </c>
      <c r="C26" s="13">
        <v>20</v>
      </c>
      <c r="D26" s="11">
        <f>($D$21+$D$12)*C26/100</f>
        <v>323.01252879999998</v>
      </c>
    </row>
    <row r="27" spans="1:4" ht="17" customHeight="1" x14ac:dyDescent="0.3">
      <c r="A27" s="7" t="s">
        <v>6</v>
      </c>
      <c r="B27" s="8" t="s">
        <v>27</v>
      </c>
      <c r="C27" s="13">
        <v>2.5</v>
      </c>
      <c r="D27" s="11">
        <f t="shared" ref="D27:D33" si="0">($D$21+$D$12)*C27/100</f>
        <v>40.376566099999998</v>
      </c>
    </row>
    <row r="28" spans="1:4" ht="17" customHeight="1" x14ac:dyDescent="0.3">
      <c r="A28" s="7" t="s">
        <v>8</v>
      </c>
      <c r="B28" s="8" t="s">
        <v>28</v>
      </c>
      <c r="C28" s="13">
        <v>3</v>
      </c>
      <c r="D28" s="11">
        <f t="shared" si="0"/>
        <v>48.451879319999996</v>
      </c>
    </row>
    <row r="29" spans="1:4" ht="16" customHeight="1" x14ac:dyDescent="0.3">
      <c r="A29" s="7" t="s">
        <v>10</v>
      </c>
      <c r="B29" s="8" t="s">
        <v>29</v>
      </c>
      <c r="C29" s="13">
        <v>1.5</v>
      </c>
      <c r="D29" s="11">
        <f t="shared" si="0"/>
        <v>24.225939659999998</v>
      </c>
    </row>
    <row r="30" spans="1:4" ht="17" customHeight="1" x14ac:dyDescent="0.3">
      <c r="A30" s="7" t="s">
        <v>12</v>
      </c>
      <c r="B30" s="8" t="s">
        <v>30</v>
      </c>
      <c r="C30" s="13">
        <v>1</v>
      </c>
      <c r="D30" s="11">
        <f>($D$21+$D$12)*C30/100</f>
        <v>16.15062644</v>
      </c>
    </row>
    <row r="31" spans="1:4" ht="17" customHeight="1" x14ac:dyDescent="0.3">
      <c r="A31" s="7" t="s">
        <v>14</v>
      </c>
      <c r="B31" s="8" t="s">
        <v>31</v>
      </c>
      <c r="C31" s="13">
        <v>0.6</v>
      </c>
      <c r="D31" s="11">
        <f t="shared" si="0"/>
        <v>9.6903758639999982</v>
      </c>
    </row>
    <row r="32" spans="1:4" ht="17" customHeight="1" x14ac:dyDescent="0.3">
      <c r="A32" s="7" t="s">
        <v>32</v>
      </c>
      <c r="B32" s="8" t="s">
        <v>33</v>
      </c>
      <c r="C32" s="13">
        <v>0.2</v>
      </c>
      <c r="D32" s="11">
        <f t="shared" si="0"/>
        <v>3.230125288</v>
      </c>
    </row>
    <row r="33" spans="1:4" ht="17" customHeight="1" x14ac:dyDescent="0.3">
      <c r="A33" s="7" t="s">
        <v>34</v>
      </c>
      <c r="B33" s="8" t="s">
        <v>35</v>
      </c>
      <c r="C33" s="13">
        <v>8</v>
      </c>
      <c r="D33" s="11">
        <f t="shared" si="0"/>
        <v>129.20501152</v>
      </c>
    </row>
    <row r="34" spans="1:4" ht="17.25" customHeight="1" x14ac:dyDescent="0.3">
      <c r="A34" s="79" t="s">
        <v>16</v>
      </c>
      <c r="B34" s="81"/>
      <c r="C34" s="15">
        <v>36.799999999999997</v>
      </c>
      <c r="D34" s="14">
        <f>SUM(D26:D33)</f>
        <v>594.34305299199991</v>
      </c>
    </row>
    <row r="35" spans="1:4" ht="16.5" customHeight="1" x14ac:dyDescent="0.3">
      <c r="A35" s="89" t="s">
        <v>36</v>
      </c>
      <c r="B35" s="89"/>
      <c r="C35" s="89"/>
      <c r="D35" s="89"/>
    </row>
    <row r="36" spans="1:4" ht="16" customHeight="1" x14ac:dyDescent="0.3">
      <c r="A36" s="2"/>
      <c r="B36" s="2"/>
      <c r="C36" s="2"/>
      <c r="D36" s="2"/>
    </row>
    <row r="37" spans="1:4" ht="16.5" customHeight="1" x14ac:dyDescent="0.3">
      <c r="A37" s="6" t="s">
        <v>37</v>
      </c>
      <c r="B37" s="84" t="s">
        <v>38</v>
      </c>
      <c r="C37" s="85"/>
      <c r="D37" s="6" t="s">
        <v>3</v>
      </c>
    </row>
    <row r="38" spans="1:4" ht="17" customHeight="1" x14ac:dyDescent="0.3">
      <c r="A38" s="7" t="s">
        <v>4</v>
      </c>
      <c r="B38" s="86" t="s">
        <v>39</v>
      </c>
      <c r="C38" s="87"/>
      <c r="D38" s="11">
        <f>4.2*2*22-6%*D6</f>
        <v>104.33520000000001</v>
      </c>
    </row>
    <row r="39" spans="1:4" ht="17" customHeight="1" x14ac:dyDescent="0.3">
      <c r="A39" s="7" t="s">
        <v>6</v>
      </c>
      <c r="B39" s="86" t="s">
        <v>40</v>
      </c>
      <c r="C39" s="87"/>
      <c r="D39" s="11">
        <f>21*22*85%</f>
        <v>392.7</v>
      </c>
    </row>
    <row r="40" spans="1:4" ht="17" customHeight="1" x14ac:dyDescent="0.3">
      <c r="A40" s="7" t="s">
        <v>8</v>
      </c>
      <c r="B40" s="86" t="s">
        <v>41</v>
      </c>
      <c r="C40" s="87"/>
      <c r="D40" s="11">
        <f>D6*3.8%</f>
        <v>50.961039999999997</v>
      </c>
    </row>
    <row r="41" spans="1:4" ht="17" customHeight="1" x14ac:dyDescent="0.3">
      <c r="A41" s="7" t="s">
        <v>10</v>
      </c>
      <c r="B41" s="86" t="s">
        <v>42</v>
      </c>
      <c r="C41" s="87"/>
      <c r="D41" s="11">
        <v>5</v>
      </c>
    </row>
    <row r="42" spans="1:4" ht="17" customHeight="1" x14ac:dyDescent="0.3">
      <c r="A42" s="7" t="s">
        <v>12</v>
      </c>
      <c r="B42" s="86" t="s">
        <v>43</v>
      </c>
      <c r="C42" s="87"/>
      <c r="D42" s="11">
        <v>121</v>
      </c>
    </row>
    <row r="43" spans="1:4" ht="16.75" customHeight="1" x14ac:dyDescent="0.3">
      <c r="A43" s="79" t="s">
        <v>16</v>
      </c>
      <c r="B43" s="80"/>
      <c r="C43" s="81"/>
      <c r="D43" s="14">
        <f>SUM(D38:D42)</f>
        <v>673.99624000000006</v>
      </c>
    </row>
    <row r="44" spans="1:4" x14ac:dyDescent="0.3">
      <c r="A44" s="1"/>
      <c r="B44" s="1"/>
      <c r="C44" s="1"/>
      <c r="D44" s="1"/>
    </row>
    <row r="45" spans="1:4" ht="15.25" customHeight="1" x14ac:dyDescent="0.3">
      <c r="A45" s="91" t="s">
        <v>44</v>
      </c>
      <c r="B45" s="91"/>
      <c r="C45" s="91"/>
      <c r="D45" s="91"/>
    </row>
    <row r="46" spans="1:4" ht="16.75" customHeight="1" x14ac:dyDescent="0.3">
      <c r="A46" s="2"/>
      <c r="B46" s="2"/>
      <c r="C46" s="2"/>
      <c r="D46" s="2"/>
    </row>
    <row r="47" spans="1:4" ht="16.5" customHeight="1" x14ac:dyDescent="0.3">
      <c r="A47" s="3">
        <v>2</v>
      </c>
      <c r="B47" s="4" t="s">
        <v>45</v>
      </c>
      <c r="C47" s="5" t="s">
        <v>2</v>
      </c>
      <c r="D47" s="6" t="s">
        <v>3</v>
      </c>
    </row>
    <row r="48" spans="1:4" ht="16" customHeight="1" x14ac:dyDescent="0.3">
      <c r="A48" s="16" t="s">
        <v>46</v>
      </c>
      <c r="B48" s="8" t="s">
        <v>47</v>
      </c>
      <c r="C48" s="17"/>
      <c r="D48" s="11">
        <f>D21</f>
        <v>273.98264399999999</v>
      </c>
    </row>
    <row r="49" spans="1:4" ht="17" customHeight="1" x14ac:dyDescent="0.3">
      <c r="A49" s="16" t="s">
        <v>48</v>
      </c>
      <c r="B49" s="8" t="s">
        <v>49</v>
      </c>
      <c r="C49" s="17"/>
      <c r="D49" s="11">
        <f>D34</f>
        <v>594.34305299199991</v>
      </c>
    </row>
    <row r="50" spans="1:4" ht="17" customHeight="1" x14ac:dyDescent="0.3">
      <c r="A50" s="16" t="s">
        <v>50</v>
      </c>
      <c r="B50" s="8" t="s">
        <v>51</v>
      </c>
      <c r="C50" s="17"/>
      <c r="D50" s="11">
        <f>D43</f>
        <v>673.99624000000006</v>
      </c>
    </row>
    <row r="51" spans="1:4" ht="17.5" customHeight="1" x14ac:dyDescent="0.3">
      <c r="A51" s="79" t="s">
        <v>16</v>
      </c>
      <c r="B51" s="80"/>
      <c r="C51" s="81"/>
      <c r="D51" s="12">
        <f>SUM(D48:D50)</f>
        <v>1542.3219369919998</v>
      </c>
    </row>
    <row r="52" spans="1:4" x14ac:dyDescent="0.3">
      <c r="A52" s="1"/>
      <c r="B52" s="1"/>
      <c r="C52" s="1"/>
      <c r="D52" s="1"/>
    </row>
    <row r="53" spans="1:4" ht="16" customHeight="1" x14ac:dyDescent="0.3">
      <c r="A53" s="82" t="s">
        <v>52</v>
      </c>
      <c r="B53" s="82"/>
      <c r="C53" s="82"/>
      <c r="D53" s="82"/>
    </row>
    <row r="54" spans="1:4" ht="16" customHeight="1" x14ac:dyDescent="0.3">
      <c r="A54" s="2"/>
      <c r="B54" s="2"/>
      <c r="C54" s="2"/>
      <c r="D54" s="2"/>
    </row>
    <row r="55" spans="1:4" ht="16.5" customHeight="1" x14ac:dyDescent="0.3">
      <c r="A55" s="3">
        <v>3</v>
      </c>
      <c r="B55" s="4" t="s">
        <v>53</v>
      </c>
      <c r="C55" s="5" t="s">
        <v>2</v>
      </c>
      <c r="D55" s="6" t="s">
        <v>3</v>
      </c>
    </row>
    <row r="56" spans="1:4" ht="17" customHeight="1" x14ac:dyDescent="0.3">
      <c r="A56" s="7" t="s">
        <v>4</v>
      </c>
      <c r="B56" s="8" t="s">
        <v>54</v>
      </c>
      <c r="C56" s="13">
        <v>0.42</v>
      </c>
      <c r="D56" s="11">
        <f t="shared" ref="D56:D61" si="1">C56*$D$12/100</f>
        <v>5.6325359999999991</v>
      </c>
    </row>
    <row r="57" spans="1:4" ht="17" customHeight="1" x14ac:dyDescent="0.3">
      <c r="A57" s="7" t="s">
        <v>6</v>
      </c>
      <c r="B57" s="8" t="s">
        <v>55</v>
      </c>
      <c r="C57" s="13">
        <v>0.03</v>
      </c>
      <c r="D57" s="11">
        <f t="shared" si="1"/>
        <v>0.40232399999999996</v>
      </c>
    </row>
    <row r="58" spans="1:4" ht="28.5" customHeight="1" x14ac:dyDescent="0.3">
      <c r="A58" s="7" t="s">
        <v>8</v>
      </c>
      <c r="B58" s="18" t="s">
        <v>56</v>
      </c>
      <c r="C58" s="13">
        <v>0.21</v>
      </c>
      <c r="D58" s="11">
        <f t="shared" si="1"/>
        <v>2.8162679999999995</v>
      </c>
    </row>
    <row r="59" spans="1:4" ht="17" customHeight="1" x14ac:dyDescent="0.3">
      <c r="A59" s="7" t="s">
        <v>10</v>
      </c>
      <c r="B59" s="8" t="s">
        <v>57</v>
      </c>
      <c r="C59" s="13">
        <v>1.94</v>
      </c>
      <c r="D59" s="11">
        <f t="shared" si="1"/>
        <v>26.016951999999996</v>
      </c>
    </row>
    <row r="60" spans="1:4" ht="28.5" customHeight="1" x14ac:dyDescent="0.3">
      <c r="A60" s="7" t="s">
        <v>12</v>
      </c>
      <c r="B60" s="18" t="s">
        <v>58</v>
      </c>
      <c r="C60" s="13">
        <v>0.71</v>
      </c>
      <c r="D60" s="11">
        <f t="shared" si="1"/>
        <v>9.5216679999999982</v>
      </c>
    </row>
    <row r="61" spans="1:4" ht="28.5" customHeight="1" x14ac:dyDescent="0.3">
      <c r="A61" s="7" t="s">
        <v>14</v>
      </c>
      <c r="B61" s="18" t="s">
        <v>59</v>
      </c>
      <c r="C61" s="13">
        <v>3.88</v>
      </c>
      <c r="D61" s="11">
        <f t="shared" si="1"/>
        <v>52.033903999999993</v>
      </c>
    </row>
    <row r="62" spans="1:4" ht="17.25" customHeight="1" x14ac:dyDescent="0.3">
      <c r="A62" s="79" t="s">
        <v>16</v>
      </c>
      <c r="B62" s="80"/>
      <c r="C62" s="81"/>
      <c r="D62" s="14">
        <f>SUM(D56:D61)</f>
        <v>96.423651999999976</v>
      </c>
    </row>
    <row r="63" spans="1:4" ht="16.5" customHeight="1" x14ac:dyDescent="0.3">
      <c r="A63" s="82" t="s">
        <v>60</v>
      </c>
      <c r="B63" s="82"/>
      <c r="C63" s="82"/>
      <c r="D63" s="82"/>
    </row>
    <row r="64" spans="1:4" ht="11.75" customHeight="1" x14ac:dyDescent="0.3">
      <c r="A64" s="2"/>
      <c r="B64" s="2"/>
      <c r="C64" s="2"/>
      <c r="D64" s="2"/>
    </row>
    <row r="65" spans="1:5" ht="15.25" customHeight="1" x14ac:dyDescent="0.3">
      <c r="A65" s="90" t="s">
        <v>61</v>
      </c>
      <c r="B65" s="90"/>
      <c r="C65" s="90"/>
      <c r="D65" s="90"/>
    </row>
    <row r="66" spans="1:5" ht="11.75" customHeight="1" x14ac:dyDescent="0.3">
      <c r="A66" s="2"/>
      <c r="B66" s="2"/>
      <c r="C66" s="2"/>
      <c r="D66" s="2"/>
    </row>
    <row r="67" spans="1:5" ht="16.5" customHeight="1" x14ac:dyDescent="0.3">
      <c r="A67" s="6" t="s">
        <v>62</v>
      </c>
      <c r="B67" s="4" t="s">
        <v>63</v>
      </c>
      <c r="C67" s="5" t="s">
        <v>2</v>
      </c>
      <c r="D67" s="6" t="s">
        <v>3</v>
      </c>
      <c r="E67" s="21"/>
    </row>
    <row r="68" spans="1:5" ht="17" customHeight="1" x14ac:dyDescent="0.3">
      <c r="A68" s="7" t="s">
        <v>4</v>
      </c>
      <c r="B68" s="8" t="s">
        <v>64</v>
      </c>
      <c r="C68" s="13">
        <v>0.93</v>
      </c>
      <c r="D68" s="11">
        <f>($D$62+$D$51+$D$12)*C68/100</f>
        <v>27.712377977625597</v>
      </c>
    </row>
    <row r="69" spans="1:5" ht="17" customHeight="1" x14ac:dyDescent="0.3">
      <c r="A69" s="7" t="s">
        <v>6</v>
      </c>
      <c r="B69" s="8" t="s">
        <v>65</v>
      </c>
      <c r="C69" s="13">
        <v>0.56000000000000005</v>
      </c>
      <c r="D69" s="11">
        <f t="shared" ref="D69:D72" si="2">($D$62+$D$51+$D$12)*C69/100</f>
        <v>16.6870232983552</v>
      </c>
    </row>
    <row r="70" spans="1:5" ht="17" customHeight="1" x14ac:dyDescent="0.3">
      <c r="A70" s="7" t="s">
        <v>8</v>
      </c>
      <c r="B70" s="8" t="s">
        <v>66</v>
      </c>
      <c r="C70" s="13">
        <v>0.03</v>
      </c>
      <c r="D70" s="11">
        <f t="shared" si="2"/>
        <v>0.89394767669759989</v>
      </c>
    </row>
    <row r="71" spans="1:5" ht="17" customHeight="1" x14ac:dyDescent="0.3">
      <c r="A71" s="7" t="s">
        <v>10</v>
      </c>
      <c r="B71" s="8" t="s">
        <v>67</v>
      </c>
      <c r="C71" s="13">
        <v>0.08</v>
      </c>
      <c r="D71" s="11">
        <f t="shared" si="2"/>
        <v>2.3838604711935996</v>
      </c>
    </row>
    <row r="72" spans="1:5" ht="16" customHeight="1" x14ac:dyDescent="0.3">
      <c r="A72" s="7" t="s">
        <v>12</v>
      </c>
      <c r="B72" s="8" t="s">
        <v>68</v>
      </c>
      <c r="C72" s="13">
        <v>0.04</v>
      </c>
      <c r="D72" s="11">
        <f t="shared" si="2"/>
        <v>1.1919302355967998</v>
      </c>
    </row>
    <row r="73" spans="1:5" ht="17" customHeight="1" x14ac:dyDescent="0.3">
      <c r="A73" s="7" t="s">
        <v>14</v>
      </c>
      <c r="B73" s="8" t="s">
        <v>69</v>
      </c>
      <c r="C73" s="13">
        <v>0</v>
      </c>
      <c r="D73" s="11">
        <v>0</v>
      </c>
    </row>
    <row r="74" spans="1:5" ht="17.5" customHeight="1" x14ac:dyDescent="0.3">
      <c r="A74" s="17"/>
      <c r="B74" s="5" t="s">
        <v>16</v>
      </c>
      <c r="C74" s="17"/>
      <c r="D74" s="14">
        <f>SUM(D68:D73)</f>
        <v>48.869139659468793</v>
      </c>
    </row>
    <row r="75" spans="1:5" ht="16" customHeight="1" x14ac:dyDescent="0.3">
      <c r="A75" s="2"/>
      <c r="B75" s="2"/>
      <c r="C75" s="2"/>
      <c r="D75" s="2"/>
    </row>
    <row r="76" spans="1:5" ht="16" customHeight="1" x14ac:dyDescent="0.3">
      <c r="A76" s="89" t="s">
        <v>70</v>
      </c>
      <c r="B76" s="89"/>
      <c r="C76" s="89"/>
      <c r="D76" s="89"/>
    </row>
    <row r="77" spans="1:5" ht="11.75" customHeight="1" x14ac:dyDescent="0.3">
      <c r="A77" s="2"/>
      <c r="B77" s="2"/>
      <c r="C77" s="2"/>
      <c r="D77" s="2"/>
    </row>
    <row r="78" spans="1:5" ht="16.5" customHeight="1" x14ac:dyDescent="0.3">
      <c r="A78" s="6" t="s">
        <v>71</v>
      </c>
      <c r="B78" s="4" t="s">
        <v>72</v>
      </c>
      <c r="C78" s="5" t="s">
        <v>2</v>
      </c>
      <c r="D78" s="6" t="s">
        <v>3</v>
      </c>
    </row>
    <row r="79" spans="1:5" ht="17" customHeight="1" x14ac:dyDescent="0.3">
      <c r="A79" s="7" t="s">
        <v>4</v>
      </c>
      <c r="B79" s="8" t="s">
        <v>73</v>
      </c>
      <c r="C79" s="13">
        <v>0</v>
      </c>
      <c r="D79" s="11">
        <v>0</v>
      </c>
    </row>
    <row r="80" spans="1:5" ht="16.75" customHeight="1" x14ac:dyDescent="0.3">
      <c r="A80" s="79" t="s">
        <v>16</v>
      </c>
      <c r="B80" s="81"/>
      <c r="C80" s="13">
        <v>0</v>
      </c>
      <c r="D80" s="14">
        <v>0</v>
      </c>
    </row>
    <row r="81" spans="1:4" x14ac:dyDescent="0.3">
      <c r="A81" s="1"/>
      <c r="B81" s="1"/>
      <c r="C81" s="1"/>
      <c r="D81" s="1"/>
    </row>
    <row r="82" spans="1:4" ht="22.5" customHeight="1" x14ac:dyDescent="0.3">
      <c r="A82" s="88" t="s">
        <v>74</v>
      </c>
      <c r="B82" s="88"/>
      <c r="C82" s="88"/>
      <c r="D82" s="88"/>
    </row>
    <row r="83" spans="1:4" ht="12.75" customHeight="1" x14ac:dyDescent="0.3">
      <c r="A83" s="2"/>
      <c r="B83" s="2"/>
      <c r="C83" s="2"/>
      <c r="D83" s="2"/>
    </row>
    <row r="84" spans="1:4" ht="16.5" customHeight="1" x14ac:dyDescent="0.3">
      <c r="A84" s="3">
        <v>4</v>
      </c>
      <c r="B84" s="4" t="s">
        <v>75</v>
      </c>
      <c r="C84" s="5" t="s">
        <v>2</v>
      </c>
      <c r="D84" s="6" t="s">
        <v>3</v>
      </c>
    </row>
    <row r="85" spans="1:4" ht="17" customHeight="1" x14ac:dyDescent="0.3">
      <c r="A85" s="16" t="s">
        <v>76</v>
      </c>
      <c r="B85" s="8" t="s">
        <v>77</v>
      </c>
      <c r="C85" s="13">
        <v>0</v>
      </c>
      <c r="D85" s="11">
        <f>D74</f>
        <v>48.869139659468793</v>
      </c>
    </row>
    <row r="86" spans="1:4" ht="16" customHeight="1" x14ac:dyDescent="0.3">
      <c r="A86" s="16" t="s">
        <v>78</v>
      </c>
      <c r="B86" s="8" t="s">
        <v>79</v>
      </c>
      <c r="C86" s="13">
        <v>0</v>
      </c>
      <c r="D86" s="11">
        <v>0</v>
      </c>
    </row>
    <row r="87" spans="1:4" ht="17.5" customHeight="1" x14ac:dyDescent="0.3">
      <c r="A87" s="79" t="s">
        <v>16</v>
      </c>
      <c r="B87" s="81"/>
      <c r="C87" s="15">
        <v>0</v>
      </c>
      <c r="D87" s="14">
        <f>D85</f>
        <v>48.869139659468793</v>
      </c>
    </row>
    <row r="88" spans="1:4" x14ac:dyDescent="0.3">
      <c r="A88" s="2"/>
      <c r="B88" s="2"/>
      <c r="C88" s="2"/>
      <c r="D88" s="2"/>
    </row>
    <row r="89" spans="1:4" ht="15.25" customHeight="1" x14ac:dyDescent="0.3">
      <c r="A89" s="82" t="s">
        <v>80</v>
      </c>
      <c r="B89" s="82"/>
      <c r="C89" s="82"/>
      <c r="D89" s="82"/>
    </row>
    <row r="90" spans="1:4" ht="11.75" customHeight="1" x14ac:dyDescent="0.3">
      <c r="A90" s="2"/>
      <c r="B90" s="2"/>
      <c r="C90" s="2"/>
      <c r="D90" s="2"/>
    </row>
    <row r="91" spans="1:4" ht="16.5" customHeight="1" x14ac:dyDescent="0.3">
      <c r="A91" s="3">
        <v>5</v>
      </c>
      <c r="B91" s="84" t="s">
        <v>81</v>
      </c>
      <c r="C91" s="85"/>
      <c r="D91" s="6" t="s">
        <v>3</v>
      </c>
    </row>
    <row r="92" spans="1:4" ht="17" customHeight="1" x14ac:dyDescent="0.3">
      <c r="A92" s="7" t="s">
        <v>4</v>
      </c>
      <c r="B92" s="86" t="s">
        <v>82</v>
      </c>
      <c r="C92" s="87"/>
      <c r="D92" s="11">
        <v>25.157900000000001</v>
      </c>
    </row>
    <row r="93" spans="1:4" ht="17" customHeight="1" x14ac:dyDescent="0.3">
      <c r="A93" s="7" t="s">
        <v>6</v>
      </c>
      <c r="B93" s="86" t="s">
        <v>83</v>
      </c>
      <c r="C93" s="87"/>
      <c r="D93" s="11">
        <v>0</v>
      </c>
    </row>
    <row r="94" spans="1:4" ht="17" customHeight="1" x14ac:dyDescent="0.3">
      <c r="A94" s="7" t="s">
        <v>8</v>
      </c>
      <c r="B94" s="86" t="s">
        <v>84</v>
      </c>
      <c r="C94" s="87"/>
      <c r="D94" s="11">
        <v>0</v>
      </c>
    </row>
    <row r="95" spans="1:4" ht="17" customHeight="1" x14ac:dyDescent="0.3">
      <c r="A95" s="7" t="s">
        <v>10</v>
      </c>
      <c r="B95" s="86" t="s">
        <v>15</v>
      </c>
      <c r="C95" s="87"/>
      <c r="D95" s="11">
        <v>0</v>
      </c>
    </row>
    <row r="96" spans="1:4" x14ac:dyDescent="0.3">
      <c r="A96" s="79" t="s">
        <v>16</v>
      </c>
      <c r="B96" s="80"/>
      <c r="C96" s="81"/>
      <c r="D96" s="14">
        <f>SUM(D92:D95)</f>
        <v>25.157900000000001</v>
      </c>
    </row>
    <row r="97" spans="1:6" ht="16.5" customHeight="1" x14ac:dyDescent="0.3">
      <c r="A97" s="82" t="s">
        <v>85</v>
      </c>
      <c r="B97" s="82"/>
      <c r="C97" s="82"/>
      <c r="D97" s="82"/>
    </row>
    <row r="98" spans="1:6" ht="6" customHeight="1" x14ac:dyDescent="0.3">
      <c r="A98" s="2"/>
      <c r="B98" s="2"/>
      <c r="C98" s="2"/>
      <c r="D98" s="2"/>
    </row>
    <row r="99" spans="1:6" ht="16.5" customHeight="1" x14ac:dyDescent="0.3">
      <c r="A99" s="19">
        <v>6</v>
      </c>
      <c r="B99" s="4" t="s">
        <v>86</v>
      </c>
      <c r="C99" s="5" t="s">
        <v>2</v>
      </c>
      <c r="D99" s="6" t="s">
        <v>3</v>
      </c>
      <c r="F99" s="52"/>
    </row>
    <row r="100" spans="1:6" ht="17" customHeight="1" x14ac:dyDescent="0.3">
      <c r="A100" s="20" t="s">
        <v>4</v>
      </c>
      <c r="B100" s="8" t="s">
        <v>87</v>
      </c>
      <c r="C100" s="13">
        <v>6.3</v>
      </c>
      <c r="D100" s="11">
        <f>E100*C100/100</f>
        <v>192.3927156050425</v>
      </c>
      <c r="E100" s="23">
        <f>D96+D87+D62+D51+D12</f>
        <v>3053.8526286514684</v>
      </c>
    </row>
    <row r="101" spans="1:6" ht="17" customHeight="1" x14ac:dyDescent="0.3">
      <c r="A101" s="20" t="s">
        <v>6</v>
      </c>
      <c r="B101" s="8" t="s">
        <v>88</v>
      </c>
      <c r="C101" s="13">
        <v>6</v>
      </c>
      <c r="D101" s="11">
        <f>C101*(E100+D100)/100</f>
        <v>194.77472065539067</v>
      </c>
    </row>
    <row r="102" spans="1:6" ht="17" customHeight="1" x14ac:dyDescent="0.3">
      <c r="A102" s="20" t="s">
        <v>8</v>
      </c>
      <c r="B102" s="8" t="s">
        <v>89</v>
      </c>
      <c r="C102" s="13">
        <v>8.65</v>
      </c>
      <c r="D102" s="11">
        <f ca="1">C102*D118/100</f>
        <v>325.83277024070009</v>
      </c>
      <c r="E102" s="22"/>
    </row>
    <row r="103" spans="1:6" ht="17" customHeight="1" x14ac:dyDescent="0.3">
      <c r="A103" s="17"/>
      <c r="B103" s="8" t="s">
        <v>90</v>
      </c>
      <c r="C103" s="13">
        <v>3.65</v>
      </c>
      <c r="D103" s="11">
        <f ca="1">C103*D118/100</f>
        <v>137.49012848306995</v>
      </c>
      <c r="E103" s="22"/>
    </row>
    <row r="104" spans="1:6" ht="17" customHeight="1" x14ac:dyDescent="0.3">
      <c r="A104" s="17"/>
      <c r="B104" s="8" t="s">
        <v>91</v>
      </c>
      <c r="C104" s="13">
        <v>0</v>
      </c>
      <c r="D104" s="11">
        <v>0</v>
      </c>
    </row>
    <row r="105" spans="1:6" ht="16" customHeight="1" x14ac:dyDescent="0.3">
      <c r="A105" s="17"/>
      <c r="B105" s="8" t="s">
        <v>92</v>
      </c>
      <c r="C105" s="13">
        <v>5</v>
      </c>
      <c r="D105" s="11">
        <f ca="1">C105*D118/100</f>
        <v>188.3426417576301</v>
      </c>
      <c r="E105" s="22"/>
    </row>
    <row r="106" spans="1:6" ht="17.5" customHeight="1" x14ac:dyDescent="0.3">
      <c r="A106" s="79" t="s">
        <v>16</v>
      </c>
      <c r="B106" s="81"/>
      <c r="C106" s="13">
        <v>0</v>
      </c>
      <c r="D106" s="12">
        <f ca="1">D100+D101+D102</f>
        <v>713.00020650113333</v>
      </c>
    </row>
    <row r="107" spans="1:6" ht="18.75" customHeight="1" x14ac:dyDescent="0.3">
      <c r="A107" s="2"/>
      <c r="B107" s="2"/>
      <c r="C107" s="2"/>
      <c r="D107" s="2"/>
    </row>
    <row r="108" spans="1:6" ht="15.5" customHeight="1" x14ac:dyDescent="0.3">
      <c r="A108" s="83" t="s">
        <v>93</v>
      </c>
      <c r="B108" s="83"/>
      <c r="C108" s="83"/>
      <c r="D108" s="83"/>
    </row>
    <row r="109" spans="1:6" ht="6.75" customHeight="1" x14ac:dyDescent="0.3">
      <c r="A109" s="2"/>
      <c r="B109" s="2"/>
      <c r="C109" s="2"/>
      <c r="D109" s="2"/>
    </row>
    <row r="110" spans="1:6" ht="16.5" customHeight="1" x14ac:dyDescent="0.3">
      <c r="A110" s="17"/>
      <c r="B110" s="84" t="s">
        <v>94</v>
      </c>
      <c r="C110" s="85"/>
      <c r="D110" s="6" t="s">
        <v>3</v>
      </c>
    </row>
    <row r="111" spans="1:6" ht="17" customHeight="1" x14ac:dyDescent="0.3">
      <c r="A111" s="5" t="s">
        <v>95</v>
      </c>
      <c r="B111" s="86" t="s">
        <v>96</v>
      </c>
      <c r="C111" s="87"/>
      <c r="D111" s="10">
        <f>D12</f>
        <v>1341.08</v>
      </c>
    </row>
    <row r="112" spans="1:6" ht="17" customHeight="1" x14ac:dyDescent="0.3">
      <c r="A112" s="5" t="s">
        <v>97</v>
      </c>
      <c r="B112" s="86" t="s">
        <v>98</v>
      </c>
      <c r="C112" s="87"/>
      <c r="D112" s="10">
        <f>D51</f>
        <v>1542.3219369919998</v>
      </c>
    </row>
    <row r="113" spans="1:6" ht="16" customHeight="1" x14ac:dyDescent="0.3">
      <c r="A113" s="5" t="s">
        <v>99</v>
      </c>
      <c r="B113" s="86" t="s">
        <v>100</v>
      </c>
      <c r="C113" s="87"/>
      <c r="D113" s="11">
        <f>D62</f>
        <v>96.423651999999976</v>
      </c>
    </row>
    <row r="114" spans="1:6" ht="17" customHeight="1" x14ac:dyDescent="0.3">
      <c r="A114" s="5" t="s">
        <v>101</v>
      </c>
      <c r="B114" s="86" t="s">
        <v>102</v>
      </c>
      <c r="C114" s="87"/>
      <c r="D114" s="11">
        <f>D87</f>
        <v>48.869139659468793</v>
      </c>
    </row>
    <row r="115" spans="1:6" ht="17" customHeight="1" x14ac:dyDescent="0.3">
      <c r="A115" s="5" t="s">
        <v>103</v>
      </c>
      <c r="B115" s="86" t="s">
        <v>104</v>
      </c>
      <c r="C115" s="87"/>
      <c r="D115" s="11">
        <f>D96</f>
        <v>25.157900000000001</v>
      </c>
    </row>
    <row r="116" spans="1:6" ht="17" customHeight="1" x14ac:dyDescent="0.3">
      <c r="A116" s="79" t="s">
        <v>105</v>
      </c>
      <c r="B116" s="80"/>
      <c r="C116" s="81"/>
      <c r="D116" s="12">
        <f>SUM(D111:D115)</f>
        <v>3053.8526286514684</v>
      </c>
    </row>
    <row r="117" spans="1:6" ht="17" customHeight="1" x14ac:dyDescent="0.3">
      <c r="A117" s="5" t="s">
        <v>106</v>
      </c>
      <c r="B117" s="86" t="s">
        <v>107</v>
      </c>
      <c r="C117" s="87"/>
      <c r="D117" s="12">
        <f ca="1">D106</f>
        <v>713.00020650113333</v>
      </c>
    </row>
    <row r="118" spans="1:6" ht="17.25" customHeight="1" x14ac:dyDescent="0.3">
      <c r="A118" s="79" t="s">
        <v>108</v>
      </c>
      <c r="B118" s="80"/>
      <c r="C118" s="81"/>
      <c r="D118" s="12">
        <f ca="1">D117+D116</f>
        <v>3766.852835152602</v>
      </c>
      <c r="F118" s="24"/>
    </row>
  </sheetData>
  <sheetProtection algorithmName="SHA-512" hashValue="w31kDqKR35rcBgsTEzqZCyZ0znww/n98VqSaj4Tv3qCanom/QU30f6bHWHd1QunmTDxtvnUjmSw1Axynp/lRtA==" saltValue="rWW/WtaexlVb/5XShrYG/g==" spinCount="100000" sheet="1" objects="1" scenarios="1" selectLockedCells="1" selectUnlockedCells="1"/>
  <mergeCells count="45">
    <mergeCell ref="B39:C39"/>
    <mergeCell ref="A2:D2"/>
    <mergeCell ref="A3:D3"/>
    <mergeCell ref="A12:C12"/>
    <mergeCell ref="A14:D14"/>
    <mergeCell ref="A16:D16"/>
    <mergeCell ref="A21:B21"/>
    <mergeCell ref="A23:D23"/>
    <mergeCell ref="A34:B34"/>
    <mergeCell ref="A35:D35"/>
    <mergeCell ref="B37:C37"/>
    <mergeCell ref="B38:C38"/>
    <mergeCell ref="A80:B80"/>
    <mergeCell ref="B40:C40"/>
    <mergeCell ref="B41:C41"/>
    <mergeCell ref="B42:C42"/>
    <mergeCell ref="A43:C43"/>
    <mergeCell ref="A45:D45"/>
    <mergeCell ref="A51:C51"/>
    <mergeCell ref="A53:D53"/>
    <mergeCell ref="A62:C62"/>
    <mergeCell ref="A63:D63"/>
    <mergeCell ref="A65:D65"/>
    <mergeCell ref="A76:D76"/>
    <mergeCell ref="A108:D108"/>
    <mergeCell ref="A82:D82"/>
    <mergeCell ref="A87:B87"/>
    <mergeCell ref="A89:D89"/>
    <mergeCell ref="B91:C91"/>
    <mergeCell ref="B92:C92"/>
    <mergeCell ref="B93:C93"/>
    <mergeCell ref="B94:C94"/>
    <mergeCell ref="B95:C95"/>
    <mergeCell ref="A96:C96"/>
    <mergeCell ref="A97:D97"/>
    <mergeCell ref="A106:B106"/>
    <mergeCell ref="A116:C116"/>
    <mergeCell ref="B117:C117"/>
    <mergeCell ref="A118:C118"/>
    <mergeCell ref="B110:C110"/>
    <mergeCell ref="B111:C111"/>
    <mergeCell ref="B112:C112"/>
    <mergeCell ref="B113:C113"/>
    <mergeCell ref="B114:C114"/>
    <mergeCell ref="B115:C115"/>
  </mergeCells>
  <pageMargins left="0.511811024" right="0.511811024" top="0.78740157499999996" bottom="0.78740157499999996" header="0.31496062000000002" footer="0.31496062000000002"/>
  <pageSetup paperSize="9" scale="99" orientation="portrait" r:id="rId1"/>
  <colBreaks count="1" manualBreakCount="1">
    <brk id="4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936B6-85EE-4284-B21B-C37EAD64458F}">
  <dimension ref="A1:F118"/>
  <sheetViews>
    <sheetView view="pageBreakPreview" topLeftCell="A103" zoomScale="60" zoomScaleNormal="100" workbookViewId="0">
      <selection activeCell="B1" sqref="B1"/>
    </sheetView>
  </sheetViews>
  <sheetFormatPr defaultRowHeight="13" x14ac:dyDescent="0.3"/>
  <cols>
    <col min="1" max="1" width="4.69921875" customWidth="1"/>
    <col min="2" max="2" width="65.296875" customWidth="1"/>
    <col min="3" max="3" width="17.296875" customWidth="1"/>
    <col min="4" max="4" width="16.19921875" customWidth="1"/>
    <col min="5" max="5" width="16.09765625" customWidth="1"/>
    <col min="6" max="6" width="12.09765625" bestFit="1" customWidth="1"/>
  </cols>
  <sheetData>
    <row r="1" spans="1:4" ht="80.5" customHeight="1" x14ac:dyDescent="0.3"/>
    <row r="2" spans="1:4" ht="72.5" customHeight="1" x14ac:dyDescent="0.3">
      <c r="A2" s="93" t="s">
        <v>113</v>
      </c>
      <c r="B2" s="94"/>
      <c r="C2" s="94"/>
      <c r="D2" s="95"/>
    </row>
    <row r="3" spans="1:4" ht="15.75" customHeight="1" x14ac:dyDescent="0.3">
      <c r="A3" s="82" t="s">
        <v>0</v>
      </c>
      <c r="B3" s="82"/>
      <c r="C3" s="82"/>
      <c r="D3" s="82"/>
    </row>
    <row r="4" spans="1:4" ht="14.75" customHeight="1" x14ac:dyDescent="0.3">
      <c r="A4" s="2"/>
      <c r="B4" s="2"/>
      <c r="C4" s="2"/>
      <c r="D4" s="2"/>
    </row>
    <row r="5" spans="1:4" ht="16.5" customHeight="1" x14ac:dyDescent="0.3">
      <c r="A5" s="3">
        <v>1</v>
      </c>
      <c r="B5" s="4" t="s">
        <v>1</v>
      </c>
      <c r="C5" s="5" t="s">
        <v>2</v>
      </c>
      <c r="D5" s="6" t="s">
        <v>3</v>
      </c>
    </row>
    <row r="6" spans="1:4" ht="17" customHeight="1" x14ac:dyDescent="0.3">
      <c r="A6" s="7" t="s">
        <v>4</v>
      </c>
      <c r="B6" s="8" t="s">
        <v>5</v>
      </c>
      <c r="C6" s="9">
        <v>100</v>
      </c>
      <c r="D6" s="10">
        <v>1650</v>
      </c>
    </row>
    <row r="7" spans="1:4" ht="17" customHeight="1" x14ac:dyDescent="0.3">
      <c r="A7" s="7" t="s">
        <v>6</v>
      </c>
      <c r="B7" s="8" t="s">
        <v>7</v>
      </c>
      <c r="C7" s="9">
        <v>0</v>
      </c>
      <c r="D7" s="11">
        <v>0</v>
      </c>
    </row>
    <row r="8" spans="1:4" ht="17" customHeight="1" x14ac:dyDescent="0.3">
      <c r="A8" s="7" t="s">
        <v>8</v>
      </c>
      <c r="B8" s="8" t="s">
        <v>9</v>
      </c>
      <c r="C8" s="9">
        <v>0</v>
      </c>
      <c r="D8" s="11">
        <v>528</v>
      </c>
    </row>
    <row r="9" spans="1:4" ht="16" customHeight="1" x14ac:dyDescent="0.3">
      <c r="A9" s="7" t="s">
        <v>10</v>
      </c>
      <c r="B9" s="8" t="s">
        <v>11</v>
      </c>
      <c r="C9" s="9">
        <v>0</v>
      </c>
      <c r="D9" s="11">
        <v>0</v>
      </c>
    </row>
    <row r="10" spans="1:4" ht="17" customHeight="1" x14ac:dyDescent="0.3">
      <c r="A10" s="7" t="s">
        <v>12</v>
      </c>
      <c r="B10" s="8" t="s">
        <v>13</v>
      </c>
      <c r="C10" s="9">
        <v>0</v>
      </c>
      <c r="D10" s="11">
        <v>0</v>
      </c>
    </row>
    <row r="11" spans="1:4" ht="17" customHeight="1" x14ac:dyDescent="0.3">
      <c r="A11" s="7" t="s">
        <v>14</v>
      </c>
      <c r="B11" s="8" t="s">
        <v>15</v>
      </c>
      <c r="C11" s="9">
        <v>0</v>
      </c>
      <c r="D11" s="11">
        <v>0</v>
      </c>
    </row>
    <row r="12" spans="1:4" ht="17" customHeight="1" x14ac:dyDescent="0.3">
      <c r="A12" s="79" t="s">
        <v>16</v>
      </c>
      <c r="B12" s="80"/>
      <c r="C12" s="81"/>
      <c r="D12" s="12">
        <f>SUM(D6:D11)</f>
        <v>2178</v>
      </c>
    </row>
    <row r="13" spans="1:4" ht="17.5" customHeight="1" x14ac:dyDescent="0.3">
      <c r="A13" s="2"/>
      <c r="B13" s="2"/>
      <c r="C13" s="2"/>
      <c r="D13" s="2"/>
    </row>
    <row r="14" spans="1:4" ht="16.25" customHeight="1" x14ac:dyDescent="0.3">
      <c r="A14" s="82" t="s">
        <v>17</v>
      </c>
      <c r="B14" s="82"/>
      <c r="C14" s="82"/>
      <c r="D14" s="82"/>
    </row>
    <row r="15" spans="1:4" ht="8.75" customHeight="1" x14ac:dyDescent="0.3">
      <c r="A15" s="2"/>
      <c r="B15" s="2"/>
      <c r="C15" s="2"/>
      <c r="D15" s="2"/>
    </row>
    <row r="16" spans="1:4" ht="15.25" customHeight="1" x14ac:dyDescent="0.3">
      <c r="A16" s="89" t="s">
        <v>18</v>
      </c>
      <c r="B16" s="89"/>
      <c r="C16" s="89"/>
      <c r="D16" s="89"/>
    </row>
    <row r="17" spans="1:4" ht="14.75" customHeight="1" x14ac:dyDescent="0.3">
      <c r="A17" s="2"/>
      <c r="B17" s="2"/>
      <c r="C17" s="2"/>
      <c r="D17" s="2"/>
    </row>
    <row r="18" spans="1:4" ht="16.5" customHeight="1" x14ac:dyDescent="0.3">
      <c r="A18" s="6" t="s">
        <v>19</v>
      </c>
      <c r="B18" s="4" t="s">
        <v>20</v>
      </c>
      <c r="C18" s="5" t="s">
        <v>2</v>
      </c>
      <c r="D18" s="6" t="s">
        <v>3</v>
      </c>
    </row>
    <row r="19" spans="1:4" ht="17" customHeight="1" x14ac:dyDescent="0.3">
      <c r="A19" s="7" t="s">
        <v>4</v>
      </c>
      <c r="B19" s="8" t="s">
        <v>21</v>
      </c>
      <c r="C19" s="13">
        <v>8.33</v>
      </c>
      <c r="D19" s="11">
        <f>C19*D12/100</f>
        <v>181.42740000000001</v>
      </c>
    </row>
    <row r="20" spans="1:4" ht="17" customHeight="1" x14ac:dyDescent="0.3">
      <c r="A20" s="7" t="s">
        <v>6</v>
      </c>
      <c r="B20" s="8" t="s">
        <v>22</v>
      </c>
      <c r="C20" s="13">
        <v>12.1</v>
      </c>
      <c r="D20" s="11">
        <f>C20*D12/100</f>
        <v>263.53800000000001</v>
      </c>
    </row>
    <row r="21" spans="1:4" ht="16.75" customHeight="1" x14ac:dyDescent="0.3">
      <c r="A21" s="79" t="s">
        <v>16</v>
      </c>
      <c r="B21" s="81"/>
      <c r="C21" s="13">
        <v>20.43</v>
      </c>
      <c r="D21" s="14">
        <f>SUM(D19:D20)</f>
        <v>444.96540000000005</v>
      </c>
    </row>
    <row r="22" spans="1:4" ht="14.75" customHeight="1" x14ac:dyDescent="0.3">
      <c r="A22" s="2"/>
      <c r="B22" s="2"/>
      <c r="C22" s="2"/>
      <c r="D22" s="2"/>
    </row>
    <row r="23" spans="1:4" ht="23.25" customHeight="1" x14ac:dyDescent="0.3">
      <c r="A23" s="92" t="s">
        <v>23</v>
      </c>
      <c r="B23" s="92"/>
      <c r="C23" s="92"/>
      <c r="D23" s="92"/>
    </row>
    <row r="24" spans="1:4" ht="11.75" customHeight="1" x14ac:dyDescent="0.3">
      <c r="A24" s="2"/>
      <c r="B24" s="2"/>
      <c r="C24" s="2"/>
      <c r="D24" s="2"/>
    </row>
    <row r="25" spans="1:4" ht="16.5" customHeight="1" x14ac:dyDescent="0.3">
      <c r="A25" s="6" t="s">
        <v>24</v>
      </c>
      <c r="B25" s="4" t="s">
        <v>25</v>
      </c>
      <c r="C25" s="5" t="s">
        <v>2</v>
      </c>
      <c r="D25" s="6" t="s">
        <v>3</v>
      </c>
    </row>
    <row r="26" spans="1:4" ht="17" customHeight="1" x14ac:dyDescent="0.3">
      <c r="A26" s="7" t="s">
        <v>4</v>
      </c>
      <c r="B26" s="8" t="s">
        <v>26</v>
      </c>
      <c r="C26" s="13">
        <v>20</v>
      </c>
      <c r="D26" s="11">
        <f>($D$21+$D$12)*C26/100</f>
        <v>524.5930800000001</v>
      </c>
    </row>
    <row r="27" spans="1:4" ht="17" customHeight="1" x14ac:dyDescent="0.3">
      <c r="A27" s="7" t="s">
        <v>6</v>
      </c>
      <c r="B27" s="8" t="s">
        <v>27</v>
      </c>
      <c r="C27" s="13">
        <v>2.5</v>
      </c>
      <c r="D27" s="11">
        <f t="shared" ref="D27:D33" si="0">($D$21+$D$12)*C27/100</f>
        <v>65.574135000000012</v>
      </c>
    </row>
    <row r="28" spans="1:4" ht="17" customHeight="1" x14ac:dyDescent="0.3">
      <c r="A28" s="7" t="s">
        <v>8</v>
      </c>
      <c r="B28" s="8" t="s">
        <v>28</v>
      </c>
      <c r="C28" s="13">
        <v>3</v>
      </c>
      <c r="D28" s="11">
        <f t="shared" si="0"/>
        <v>78.688962000000004</v>
      </c>
    </row>
    <row r="29" spans="1:4" ht="16" customHeight="1" x14ac:dyDescent="0.3">
      <c r="A29" s="7" t="s">
        <v>10</v>
      </c>
      <c r="B29" s="8" t="s">
        <v>29</v>
      </c>
      <c r="C29" s="13">
        <v>1.5</v>
      </c>
      <c r="D29" s="11">
        <f t="shared" si="0"/>
        <v>39.344481000000002</v>
      </c>
    </row>
    <row r="30" spans="1:4" ht="17" customHeight="1" x14ac:dyDescent="0.3">
      <c r="A30" s="7" t="s">
        <v>12</v>
      </c>
      <c r="B30" s="8" t="s">
        <v>30</v>
      </c>
      <c r="C30" s="13">
        <v>1</v>
      </c>
      <c r="D30" s="11">
        <f>($D$21+$D$12)*C30/100</f>
        <v>26.229654</v>
      </c>
    </row>
    <row r="31" spans="1:4" ht="17" customHeight="1" x14ac:dyDescent="0.3">
      <c r="A31" s="7" t="s">
        <v>14</v>
      </c>
      <c r="B31" s="8" t="s">
        <v>31</v>
      </c>
      <c r="C31" s="13">
        <v>0.6</v>
      </c>
      <c r="D31" s="11">
        <f t="shared" si="0"/>
        <v>15.7377924</v>
      </c>
    </row>
    <row r="32" spans="1:4" ht="17" customHeight="1" x14ac:dyDescent="0.3">
      <c r="A32" s="7" t="s">
        <v>32</v>
      </c>
      <c r="B32" s="8" t="s">
        <v>33</v>
      </c>
      <c r="C32" s="13">
        <v>0.2</v>
      </c>
      <c r="D32" s="11">
        <f t="shared" si="0"/>
        <v>5.2459308</v>
      </c>
    </row>
    <row r="33" spans="1:4" ht="17" customHeight="1" x14ac:dyDescent="0.3">
      <c r="A33" s="7" t="s">
        <v>34</v>
      </c>
      <c r="B33" s="8" t="s">
        <v>35</v>
      </c>
      <c r="C33" s="13">
        <v>8</v>
      </c>
      <c r="D33" s="11">
        <f t="shared" si="0"/>
        <v>209.837232</v>
      </c>
    </row>
    <row r="34" spans="1:4" ht="17.25" customHeight="1" x14ac:dyDescent="0.3">
      <c r="A34" s="79" t="s">
        <v>16</v>
      </c>
      <c r="B34" s="81"/>
      <c r="C34" s="15">
        <v>36.799999999999997</v>
      </c>
      <c r="D34" s="14">
        <f>SUM(D26:D33)</f>
        <v>965.25126720000003</v>
      </c>
    </row>
    <row r="35" spans="1:4" ht="16.5" customHeight="1" x14ac:dyDescent="0.3">
      <c r="A35" s="89" t="s">
        <v>36</v>
      </c>
      <c r="B35" s="89"/>
      <c r="C35" s="89"/>
      <c r="D35" s="89"/>
    </row>
    <row r="36" spans="1:4" ht="16" customHeight="1" x14ac:dyDescent="0.3">
      <c r="A36" s="2"/>
      <c r="B36" s="2"/>
      <c r="C36" s="2"/>
      <c r="D36" s="2"/>
    </row>
    <row r="37" spans="1:4" ht="16.5" customHeight="1" x14ac:dyDescent="0.3">
      <c r="A37" s="6" t="s">
        <v>37</v>
      </c>
      <c r="B37" s="84" t="s">
        <v>38</v>
      </c>
      <c r="C37" s="85"/>
      <c r="D37" s="6" t="s">
        <v>3</v>
      </c>
    </row>
    <row r="38" spans="1:4" ht="17" customHeight="1" x14ac:dyDescent="0.3">
      <c r="A38" s="7" t="s">
        <v>4</v>
      </c>
      <c r="B38" s="86" t="s">
        <v>39</v>
      </c>
      <c r="C38" s="87"/>
      <c r="D38" s="11">
        <f>4.2*2*21-6%*D6</f>
        <v>77.400000000000006</v>
      </c>
    </row>
    <row r="39" spans="1:4" ht="17" customHeight="1" x14ac:dyDescent="0.3">
      <c r="A39" s="7" t="s">
        <v>6</v>
      </c>
      <c r="B39" s="86" t="s">
        <v>40</v>
      </c>
      <c r="C39" s="87"/>
      <c r="D39" s="11">
        <f>21*22*85%</f>
        <v>392.7</v>
      </c>
    </row>
    <row r="40" spans="1:4" ht="17" customHeight="1" x14ac:dyDescent="0.3">
      <c r="A40" s="7" t="s">
        <v>8</v>
      </c>
      <c r="B40" s="86" t="s">
        <v>41</v>
      </c>
      <c r="C40" s="87"/>
      <c r="D40" s="11">
        <v>0</v>
      </c>
    </row>
    <row r="41" spans="1:4" ht="17" customHeight="1" x14ac:dyDescent="0.3">
      <c r="A41" s="7" t="s">
        <v>10</v>
      </c>
      <c r="B41" s="86" t="s">
        <v>42</v>
      </c>
      <c r="C41" s="87"/>
      <c r="D41" s="11">
        <v>5</v>
      </c>
    </row>
    <row r="42" spans="1:4" ht="17" customHeight="1" x14ac:dyDescent="0.3">
      <c r="A42" s="7" t="s">
        <v>12</v>
      </c>
      <c r="B42" s="86" t="s">
        <v>43</v>
      </c>
      <c r="C42" s="87"/>
      <c r="D42" s="11">
        <v>0</v>
      </c>
    </row>
    <row r="43" spans="1:4" ht="16.75" customHeight="1" x14ac:dyDescent="0.3">
      <c r="A43" s="79" t="s">
        <v>16</v>
      </c>
      <c r="B43" s="80"/>
      <c r="C43" s="81"/>
      <c r="D43" s="14">
        <f>SUM(D38:D42)</f>
        <v>475.1</v>
      </c>
    </row>
    <row r="44" spans="1:4" x14ac:dyDescent="0.3">
      <c r="A44" s="1"/>
      <c r="B44" s="1"/>
      <c r="C44" s="1"/>
      <c r="D44" s="1"/>
    </row>
    <row r="45" spans="1:4" ht="15.25" customHeight="1" x14ac:dyDescent="0.3">
      <c r="A45" s="91" t="s">
        <v>44</v>
      </c>
      <c r="B45" s="91"/>
      <c r="C45" s="91"/>
      <c r="D45" s="91"/>
    </row>
    <row r="46" spans="1:4" ht="16.75" customHeight="1" x14ac:dyDescent="0.3">
      <c r="A46" s="2"/>
      <c r="B46" s="2"/>
      <c r="C46" s="2"/>
      <c r="D46" s="2"/>
    </row>
    <row r="47" spans="1:4" ht="16.5" customHeight="1" x14ac:dyDescent="0.3">
      <c r="A47" s="3">
        <v>2</v>
      </c>
      <c r="B47" s="4" t="s">
        <v>45</v>
      </c>
      <c r="C47" s="5" t="s">
        <v>2</v>
      </c>
      <c r="D47" s="6" t="s">
        <v>3</v>
      </c>
    </row>
    <row r="48" spans="1:4" ht="16" customHeight="1" x14ac:dyDescent="0.3">
      <c r="A48" s="16" t="s">
        <v>46</v>
      </c>
      <c r="B48" s="8" t="s">
        <v>47</v>
      </c>
      <c r="C48" s="17"/>
      <c r="D48" s="11">
        <f>D21</f>
        <v>444.96540000000005</v>
      </c>
    </row>
    <row r="49" spans="1:4" ht="17" customHeight="1" x14ac:dyDescent="0.3">
      <c r="A49" s="16" t="s">
        <v>48</v>
      </c>
      <c r="B49" s="8" t="s">
        <v>49</v>
      </c>
      <c r="C49" s="17"/>
      <c r="D49" s="11">
        <f>D34</f>
        <v>965.25126720000003</v>
      </c>
    </row>
    <row r="50" spans="1:4" ht="17" customHeight="1" x14ac:dyDescent="0.3">
      <c r="A50" s="16" t="s">
        <v>50</v>
      </c>
      <c r="B50" s="8" t="s">
        <v>51</v>
      </c>
      <c r="C50" s="17"/>
      <c r="D50" s="11">
        <f>D43</f>
        <v>475.1</v>
      </c>
    </row>
    <row r="51" spans="1:4" ht="17.5" customHeight="1" x14ac:dyDescent="0.3">
      <c r="A51" s="79" t="s">
        <v>16</v>
      </c>
      <c r="B51" s="80"/>
      <c r="C51" s="81"/>
      <c r="D51" s="12">
        <f>SUM(D48:D50)</f>
        <v>1885.3166672000002</v>
      </c>
    </row>
    <row r="52" spans="1:4" x14ac:dyDescent="0.3">
      <c r="A52" s="1"/>
      <c r="B52" s="1"/>
      <c r="C52" s="1"/>
      <c r="D52" s="1"/>
    </row>
    <row r="53" spans="1:4" ht="16" customHeight="1" x14ac:dyDescent="0.3">
      <c r="A53" s="82" t="s">
        <v>52</v>
      </c>
      <c r="B53" s="82"/>
      <c r="C53" s="82"/>
      <c r="D53" s="82"/>
    </row>
    <row r="54" spans="1:4" ht="16" customHeight="1" x14ac:dyDescent="0.3">
      <c r="A54" s="2"/>
      <c r="B54" s="2"/>
      <c r="C54" s="2"/>
      <c r="D54" s="2"/>
    </row>
    <row r="55" spans="1:4" ht="16.5" customHeight="1" x14ac:dyDescent="0.3">
      <c r="A55" s="3">
        <v>3</v>
      </c>
      <c r="B55" s="4" t="s">
        <v>53</v>
      </c>
      <c r="C55" s="5" t="s">
        <v>2</v>
      </c>
      <c r="D55" s="6" t="s">
        <v>3</v>
      </c>
    </row>
    <row r="56" spans="1:4" ht="17" customHeight="1" x14ac:dyDescent="0.3">
      <c r="A56" s="7" t="s">
        <v>4</v>
      </c>
      <c r="B56" s="8" t="s">
        <v>54</v>
      </c>
      <c r="C56" s="13">
        <v>0.42</v>
      </c>
      <c r="D56" s="11">
        <f t="shared" ref="D56:D61" si="1">C56*$D$12/100</f>
        <v>9.1476000000000006</v>
      </c>
    </row>
    <row r="57" spans="1:4" ht="17" customHeight="1" x14ac:dyDescent="0.3">
      <c r="A57" s="7" t="s">
        <v>6</v>
      </c>
      <c r="B57" s="8" t="s">
        <v>55</v>
      </c>
      <c r="C57" s="13">
        <v>0.03</v>
      </c>
      <c r="D57" s="11">
        <f t="shared" si="1"/>
        <v>0.65339999999999998</v>
      </c>
    </row>
    <row r="58" spans="1:4" ht="28.5" customHeight="1" x14ac:dyDescent="0.3">
      <c r="A58" s="7" t="s">
        <v>8</v>
      </c>
      <c r="B58" s="18" t="s">
        <v>56</v>
      </c>
      <c r="C58" s="13">
        <v>0.21</v>
      </c>
      <c r="D58" s="11">
        <f t="shared" si="1"/>
        <v>4.5738000000000003</v>
      </c>
    </row>
    <row r="59" spans="1:4" ht="17" customHeight="1" x14ac:dyDescent="0.3">
      <c r="A59" s="7" t="s">
        <v>10</v>
      </c>
      <c r="B59" s="8" t="s">
        <v>57</v>
      </c>
      <c r="C59" s="13">
        <v>1.94</v>
      </c>
      <c r="D59" s="11">
        <f t="shared" si="1"/>
        <v>42.2532</v>
      </c>
    </row>
    <row r="60" spans="1:4" ht="28.5" customHeight="1" x14ac:dyDescent="0.3">
      <c r="A60" s="7" t="s">
        <v>12</v>
      </c>
      <c r="B60" s="18" t="s">
        <v>58</v>
      </c>
      <c r="C60" s="13">
        <v>0.71</v>
      </c>
      <c r="D60" s="11">
        <f t="shared" si="1"/>
        <v>15.463799999999999</v>
      </c>
    </row>
    <row r="61" spans="1:4" ht="28.5" customHeight="1" x14ac:dyDescent="0.3">
      <c r="A61" s="7" t="s">
        <v>14</v>
      </c>
      <c r="B61" s="18" t="s">
        <v>59</v>
      </c>
      <c r="C61" s="13">
        <v>3.88</v>
      </c>
      <c r="D61" s="11">
        <f t="shared" si="1"/>
        <v>84.506399999999999</v>
      </c>
    </row>
    <row r="62" spans="1:4" ht="17.25" customHeight="1" x14ac:dyDescent="0.3">
      <c r="A62" s="79" t="s">
        <v>16</v>
      </c>
      <c r="B62" s="80"/>
      <c r="C62" s="81"/>
      <c r="D62" s="14">
        <f>SUM(D56:D61)</f>
        <v>156.59820000000002</v>
      </c>
    </row>
    <row r="63" spans="1:4" ht="16.5" customHeight="1" x14ac:dyDescent="0.3">
      <c r="A63" s="82" t="s">
        <v>60</v>
      </c>
      <c r="B63" s="82"/>
      <c r="C63" s="82"/>
      <c r="D63" s="82"/>
    </row>
    <row r="64" spans="1:4" ht="11.75" customHeight="1" x14ac:dyDescent="0.3">
      <c r="A64" s="2"/>
      <c r="B64" s="2"/>
      <c r="C64" s="2"/>
      <c r="D64" s="2"/>
    </row>
    <row r="65" spans="1:5" ht="15.25" customHeight="1" x14ac:dyDescent="0.3">
      <c r="A65" s="90" t="s">
        <v>61</v>
      </c>
      <c r="B65" s="90"/>
      <c r="C65" s="90"/>
      <c r="D65" s="90"/>
    </row>
    <row r="66" spans="1:5" ht="11.75" customHeight="1" x14ac:dyDescent="0.3">
      <c r="A66" s="2"/>
      <c r="B66" s="2"/>
      <c r="C66" s="2"/>
      <c r="D66" s="2"/>
    </row>
    <row r="67" spans="1:5" ht="16.5" customHeight="1" x14ac:dyDescent="0.3">
      <c r="A67" s="6" t="s">
        <v>62</v>
      </c>
      <c r="B67" s="4" t="s">
        <v>63</v>
      </c>
      <c r="C67" s="5" t="s">
        <v>2</v>
      </c>
      <c r="D67" s="6" t="s">
        <v>3</v>
      </c>
      <c r="E67" s="21"/>
    </row>
    <row r="68" spans="1:5" ht="17" customHeight="1" x14ac:dyDescent="0.3">
      <c r="A68" s="7" t="s">
        <v>4</v>
      </c>
      <c r="B68" s="8" t="s">
        <v>64</v>
      </c>
      <c r="C68" s="13">
        <v>0.93</v>
      </c>
      <c r="D68" s="11">
        <f>($D$62+$D$51+$D$12)*C68/100</f>
        <v>39.245208264959999</v>
      </c>
    </row>
    <row r="69" spans="1:5" ht="17" customHeight="1" x14ac:dyDescent="0.3">
      <c r="A69" s="7" t="s">
        <v>6</v>
      </c>
      <c r="B69" s="8" t="s">
        <v>65</v>
      </c>
      <c r="C69" s="13">
        <v>0.56000000000000005</v>
      </c>
      <c r="D69" s="11">
        <f t="shared" ref="D69:D72" si="2">($D$62+$D$51+$D$12)*C69/100</f>
        <v>23.631523256320001</v>
      </c>
    </row>
    <row r="70" spans="1:5" ht="17" customHeight="1" x14ac:dyDescent="0.3">
      <c r="A70" s="7" t="s">
        <v>8</v>
      </c>
      <c r="B70" s="8" t="s">
        <v>66</v>
      </c>
      <c r="C70" s="13">
        <v>0.03</v>
      </c>
      <c r="D70" s="11">
        <f t="shared" si="2"/>
        <v>1.2659744601599998</v>
      </c>
    </row>
    <row r="71" spans="1:5" ht="17" customHeight="1" x14ac:dyDescent="0.3">
      <c r="A71" s="7" t="s">
        <v>10</v>
      </c>
      <c r="B71" s="8" t="s">
        <v>67</v>
      </c>
      <c r="C71" s="13">
        <v>0.08</v>
      </c>
      <c r="D71" s="11">
        <f t="shared" si="2"/>
        <v>3.3759318937599998</v>
      </c>
    </row>
    <row r="72" spans="1:5" ht="16" customHeight="1" x14ac:dyDescent="0.3">
      <c r="A72" s="7" t="s">
        <v>12</v>
      </c>
      <c r="B72" s="8" t="s">
        <v>68</v>
      </c>
      <c r="C72" s="13">
        <v>0.04</v>
      </c>
      <c r="D72" s="11">
        <f t="shared" si="2"/>
        <v>1.6879659468799999</v>
      </c>
    </row>
    <row r="73" spans="1:5" ht="17" customHeight="1" x14ac:dyDescent="0.3">
      <c r="A73" s="7" t="s">
        <v>14</v>
      </c>
      <c r="B73" s="8" t="s">
        <v>69</v>
      </c>
      <c r="C73" s="13">
        <v>0</v>
      </c>
      <c r="D73" s="11">
        <v>0</v>
      </c>
    </row>
    <row r="74" spans="1:5" ht="17.5" customHeight="1" x14ac:dyDescent="0.3">
      <c r="A74" s="17"/>
      <c r="B74" s="5" t="s">
        <v>16</v>
      </c>
      <c r="C74" s="17"/>
      <c r="D74" s="14">
        <f>SUM(D68:D73)</f>
        <v>69.206603822079998</v>
      </c>
    </row>
    <row r="75" spans="1:5" ht="16" customHeight="1" x14ac:dyDescent="0.3">
      <c r="A75" s="2"/>
      <c r="B75" s="2"/>
      <c r="C75" s="2"/>
      <c r="D75" s="2"/>
    </row>
    <row r="76" spans="1:5" ht="16" customHeight="1" x14ac:dyDescent="0.3">
      <c r="A76" s="89" t="s">
        <v>70</v>
      </c>
      <c r="B76" s="89"/>
      <c r="C76" s="89"/>
      <c r="D76" s="89"/>
    </row>
    <row r="77" spans="1:5" ht="11.75" customHeight="1" x14ac:dyDescent="0.3">
      <c r="A77" s="2"/>
      <c r="B77" s="2"/>
      <c r="C77" s="2"/>
      <c r="D77" s="2"/>
    </row>
    <row r="78" spans="1:5" ht="16.5" customHeight="1" x14ac:dyDescent="0.3">
      <c r="A78" s="6" t="s">
        <v>71</v>
      </c>
      <c r="B78" s="4" t="s">
        <v>72</v>
      </c>
      <c r="C78" s="5" t="s">
        <v>2</v>
      </c>
      <c r="D78" s="6" t="s">
        <v>3</v>
      </c>
    </row>
    <row r="79" spans="1:5" ht="17" customHeight="1" x14ac:dyDescent="0.3">
      <c r="A79" s="7" t="s">
        <v>4</v>
      </c>
      <c r="B79" s="8" t="s">
        <v>73</v>
      </c>
      <c r="C79" s="13">
        <v>0</v>
      </c>
      <c r="D79" s="11">
        <v>0</v>
      </c>
    </row>
    <row r="80" spans="1:5" ht="16.75" customHeight="1" x14ac:dyDescent="0.3">
      <c r="A80" s="79" t="s">
        <v>16</v>
      </c>
      <c r="B80" s="81"/>
      <c r="C80" s="13">
        <v>0</v>
      </c>
      <c r="D80" s="14">
        <v>0</v>
      </c>
    </row>
    <row r="81" spans="1:4" x14ac:dyDescent="0.3">
      <c r="A81" s="1"/>
      <c r="B81" s="1"/>
      <c r="C81" s="1"/>
      <c r="D81" s="1"/>
    </row>
    <row r="82" spans="1:4" ht="22.5" customHeight="1" x14ac:dyDescent="0.3">
      <c r="A82" s="88" t="s">
        <v>74</v>
      </c>
      <c r="B82" s="88"/>
      <c r="C82" s="88"/>
      <c r="D82" s="88"/>
    </row>
    <row r="83" spans="1:4" ht="12.75" customHeight="1" x14ac:dyDescent="0.3">
      <c r="A83" s="2"/>
      <c r="B83" s="2"/>
      <c r="C83" s="2"/>
      <c r="D83" s="2"/>
    </row>
    <row r="84" spans="1:4" ht="16.5" customHeight="1" x14ac:dyDescent="0.3">
      <c r="A84" s="3">
        <v>4</v>
      </c>
      <c r="B84" s="4" t="s">
        <v>75</v>
      </c>
      <c r="C84" s="5" t="s">
        <v>2</v>
      </c>
      <c r="D84" s="6" t="s">
        <v>3</v>
      </c>
    </row>
    <row r="85" spans="1:4" ht="17" customHeight="1" x14ac:dyDescent="0.3">
      <c r="A85" s="16" t="s">
        <v>76</v>
      </c>
      <c r="B85" s="8" t="s">
        <v>77</v>
      </c>
      <c r="C85" s="13">
        <v>0</v>
      </c>
      <c r="D85" s="11">
        <f>D74</f>
        <v>69.206603822079998</v>
      </c>
    </row>
    <row r="86" spans="1:4" ht="16" customHeight="1" x14ac:dyDescent="0.3">
      <c r="A86" s="16" t="s">
        <v>78</v>
      </c>
      <c r="B86" s="8" t="s">
        <v>79</v>
      </c>
      <c r="C86" s="13">
        <v>0</v>
      </c>
      <c r="D86" s="11">
        <v>0</v>
      </c>
    </row>
    <row r="87" spans="1:4" ht="17.5" customHeight="1" x14ac:dyDescent="0.3">
      <c r="A87" s="79" t="s">
        <v>16</v>
      </c>
      <c r="B87" s="81"/>
      <c r="C87" s="15">
        <v>0</v>
      </c>
      <c r="D87" s="14">
        <f>D85</f>
        <v>69.206603822079998</v>
      </c>
    </row>
    <row r="88" spans="1:4" x14ac:dyDescent="0.3">
      <c r="A88" s="2"/>
      <c r="B88" s="2"/>
      <c r="C88" s="2"/>
      <c r="D88" s="2"/>
    </row>
    <row r="89" spans="1:4" ht="15.25" customHeight="1" x14ac:dyDescent="0.3">
      <c r="A89" s="82" t="s">
        <v>80</v>
      </c>
      <c r="B89" s="82"/>
      <c r="C89" s="82"/>
      <c r="D89" s="82"/>
    </row>
    <row r="90" spans="1:4" ht="11.75" customHeight="1" x14ac:dyDescent="0.3">
      <c r="A90" s="2"/>
      <c r="B90" s="2"/>
      <c r="C90" s="2"/>
      <c r="D90" s="2"/>
    </row>
    <row r="91" spans="1:4" ht="16.5" customHeight="1" x14ac:dyDescent="0.3">
      <c r="A91" s="3">
        <v>5</v>
      </c>
      <c r="B91" s="84" t="s">
        <v>81</v>
      </c>
      <c r="C91" s="85"/>
      <c r="D91" s="6" t="s">
        <v>3</v>
      </c>
    </row>
    <row r="92" spans="1:4" ht="17" customHeight="1" x14ac:dyDescent="0.3">
      <c r="A92" s="7" t="s">
        <v>4</v>
      </c>
      <c r="B92" s="86" t="s">
        <v>82</v>
      </c>
      <c r="C92" s="87"/>
      <c r="D92" s="11">
        <v>25.116099999999999</v>
      </c>
    </row>
    <row r="93" spans="1:4" ht="17" customHeight="1" x14ac:dyDescent="0.3">
      <c r="A93" s="7" t="s">
        <v>6</v>
      </c>
      <c r="B93" s="86" t="s">
        <v>83</v>
      </c>
      <c r="C93" s="87"/>
      <c r="D93" s="11">
        <v>90</v>
      </c>
    </row>
    <row r="94" spans="1:4" ht="17" customHeight="1" x14ac:dyDescent="0.3">
      <c r="A94" s="7" t="s">
        <v>8</v>
      </c>
      <c r="B94" s="86" t="s">
        <v>84</v>
      </c>
      <c r="C94" s="87"/>
      <c r="D94" s="11">
        <v>40</v>
      </c>
    </row>
    <row r="95" spans="1:4" ht="17" customHeight="1" x14ac:dyDescent="0.3">
      <c r="A95" s="7" t="s">
        <v>10</v>
      </c>
      <c r="B95" s="86" t="s">
        <v>15</v>
      </c>
      <c r="C95" s="87"/>
      <c r="D95" s="11">
        <v>0</v>
      </c>
    </row>
    <row r="96" spans="1:4" x14ac:dyDescent="0.3">
      <c r="A96" s="79" t="s">
        <v>16</v>
      </c>
      <c r="B96" s="80"/>
      <c r="C96" s="81"/>
      <c r="D96" s="14">
        <f>SUM(D92:D95)</f>
        <v>155.11610000000002</v>
      </c>
    </row>
    <row r="97" spans="1:6" ht="16.5" customHeight="1" x14ac:dyDescent="0.3">
      <c r="A97" s="82" t="s">
        <v>85</v>
      </c>
      <c r="B97" s="82"/>
      <c r="C97" s="82"/>
      <c r="D97" s="82"/>
    </row>
    <row r="98" spans="1:6" ht="6" customHeight="1" x14ac:dyDescent="0.3">
      <c r="A98" s="2"/>
      <c r="B98" s="2"/>
      <c r="C98" s="2"/>
      <c r="D98" s="2"/>
    </row>
    <row r="99" spans="1:6" ht="16.5" customHeight="1" x14ac:dyDescent="0.3">
      <c r="A99" s="19">
        <v>6</v>
      </c>
      <c r="B99" s="4" t="s">
        <v>86</v>
      </c>
      <c r="C99" s="5" t="s">
        <v>2</v>
      </c>
      <c r="D99" s="6" t="s">
        <v>3</v>
      </c>
      <c r="F99" s="52"/>
    </row>
    <row r="100" spans="1:6" ht="17" customHeight="1" x14ac:dyDescent="0.3">
      <c r="A100" s="20" t="s">
        <v>4</v>
      </c>
      <c r="B100" s="8" t="s">
        <v>87</v>
      </c>
      <c r="C100" s="13">
        <v>6</v>
      </c>
      <c r="D100" s="11">
        <f>E100*C100/100</f>
        <v>266.65425426132481</v>
      </c>
      <c r="E100" s="23">
        <f>D96+D87+D62+D51+D12</f>
        <v>4444.2375710220804</v>
      </c>
    </row>
    <row r="101" spans="1:6" ht="17" customHeight="1" x14ac:dyDescent="0.3">
      <c r="A101" s="20" t="s">
        <v>6</v>
      </c>
      <c r="B101" s="8" t="s">
        <v>88</v>
      </c>
      <c r="C101" s="13">
        <v>5.69</v>
      </c>
      <c r="D101" s="11">
        <f>C101*(E100+D100)/100</f>
        <v>268.04974485862579</v>
      </c>
    </row>
    <row r="102" spans="1:6" ht="17" customHeight="1" x14ac:dyDescent="0.3">
      <c r="A102" s="20" t="s">
        <v>8</v>
      </c>
      <c r="B102" s="8" t="s">
        <v>89</v>
      </c>
      <c r="C102" s="13">
        <v>8.65</v>
      </c>
      <c r="D102" s="11">
        <f ca="1">C102*D118/100</f>
        <v>471.45971080162633</v>
      </c>
      <c r="E102" s="22"/>
    </row>
    <row r="103" spans="1:6" ht="17" customHeight="1" x14ac:dyDescent="0.3">
      <c r="A103" s="17"/>
      <c r="B103" s="8" t="s">
        <v>90</v>
      </c>
      <c r="C103" s="13">
        <v>3.65</v>
      </c>
      <c r="D103" s="11">
        <f ca="1">C103*D118/100</f>
        <v>198.93964675444349</v>
      </c>
      <c r="E103" s="22"/>
    </row>
    <row r="104" spans="1:6" ht="17" customHeight="1" x14ac:dyDescent="0.3">
      <c r="A104" s="17"/>
      <c r="B104" s="8" t="s">
        <v>91</v>
      </c>
      <c r="C104" s="13">
        <v>0</v>
      </c>
      <c r="D104" s="11">
        <v>0</v>
      </c>
    </row>
    <row r="105" spans="1:6" ht="16" customHeight="1" x14ac:dyDescent="0.3">
      <c r="A105" s="17"/>
      <c r="B105" s="8" t="s">
        <v>92</v>
      </c>
      <c r="C105" s="13">
        <v>5</v>
      </c>
      <c r="D105" s="11">
        <f ca="1">C105*D118/100</f>
        <v>272.52006404718287</v>
      </c>
      <c r="E105" s="22"/>
    </row>
    <row r="106" spans="1:6" ht="17.5" customHeight="1" x14ac:dyDescent="0.3">
      <c r="A106" s="79" t="s">
        <v>16</v>
      </c>
      <c r="B106" s="81"/>
      <c r="C106" s="13">
        <v>0</v>
      </c>
      <c r="D106" s="12">
        <f ca="1">D100+D101+D102</f>
        <v>1006.1637099215769</v>
      </c>
    </row>
    <row r="107" spans="1:6" ht="18.75" customHeight="1" x14ac:dyDescent="0.3">
      <c r="A107" s="2"/>
      <c r="B107" s="2"/>
      <c r="C107" s="2"/>
      <c r="D107" s="2"/>
    </row>
    <row r="108" spans="1:6" ht="15.5" customHeight="1" x14ac:dyDescent="0.3">
      <c r="A108" s="83" t="s">
        <v>93</v>
      </c>
      <c r="B108" s="83"/>
      <c r="C108" s="83"/>
      <c r="D108" s="83"/>
    </row>
    <row r="109" spans="1:6" ht="6.75" customHeight="1" x14ac:dyDescent="0.3">
      <c r="A109" s="2"/>
      <c r="B109" s="2"/>
      <c r="C109" s="2"/>
      <c r="D109" s="2"/>
    </row>
    <row r="110" spans="1:6" ht="16.5" customHeight="1" x14ac:dyDescent="0.3">
      <c r="A110" s="17"/>
      <c r="B110" s="84" t="s">
        <v>94</v>
      </c>
      <c r="C110" s="85"/>
      <c r="D110" s="6" t="s">
        <v>3</v>
      </c>
    </row>
    <row r="111" spans="1:6" ht="17" customHeight="1" x14ac:dyDescent="0.3">
      <c r="A111" s="5" t="s">
        <v>95</v>
      </c>
      <c r="B111" s="86" t="s">
        <v>96</v>
      </c>
      <c r="C111" s="87"/>
      <c r="D111" s="10">
        <f>D12</f>
        <v>2178</v>
      </c>
    </row>
    <row r="112" spans="1:6" ht="17" customHeight="1" x14ac:dyDescent="0.3">
      <c r="A112" s="5" t="s">
        <v>97</v>
      </c>
      <c r="B112" s="86" t="s">
        <v>98</v>
      </c>
      <c r="C112" s="87"/>
      <c r="D112" s="10">
        <f>D51</f>
        <v>1885.3166672000002</v>
      </c>
    </row>
    <row r="113" spans="1:6" ht="16" customHeight="1" x14ac:dyDescent="0.3">
      <c r="A113" s="5" t="s">
        <v>99</v>
      </c>
      <c r="B113" s="86" t="s">
        <v>100</v>
      </c>
      <c r="C113" s="87"/>
      <c r="D113" s="11">
        <f>D62</f>
        <v>156.59820000000002</v>
      </c>
    </row>
    <row r="114" spans="1:6" ht="17" customHeight="1" x14ac:dyDescent="0.3">
      <c r="A114" s="5" t="s">
        <v>101</v>
      </c>
      <c r="B114" s="86" t="s">
        <v>102</v>
      </c>
      <c r="C114" s="87"/>
      <c r="D114" s="11">
        <f>D87</f>
        <v>69.206603822079998</v>
      </c>
    </row>
    <row r="115" spans="1:6" ht="17" customHeight="1" x14ac:dyDescent="0.3">
      <c r="A115" s="5" t="s">
        <v>103</v>
      </c>
      <c r="B115" s="86" t="s">
        <v>104</v>
      </c>
      <c r="C115" s="87"/>
      <c r="D115" s="11">
        <f>D96</f>
        <v>155.11610000000002</v>
      </c>
    </row>
    <row r="116" spans="1:6" ht="17" customHeight="1" x14ac:dyDescent="0.3">
      <c r="A116" s="79" t="s">
        <v>105</v>
      </c>
      <c r="B116" s="80"/>
      <c r="C116" s="81"/>
      <c r="D116" s="12">
        <f>SUM(D111:D115)</f>
        <v>4444.2375710220804</v>
      </c>
    </row>
    <row r="117" spans="1:6" ht="17" customHeight="1" x14ac:dyDescent="0.3">
      <c r="A117" s="5" t="s">
        <v>106</v>
      </c>
      <c r="B117" s="86" t="s">
        <v>107</v>
      </c>
      <c r="C117" s="87"/>
      <c r="D117" s="12">
        <f ca="1">D106</f>
        <v>1006.1637099215769</v>
      </c>
    </row>
    <row r="118" spans="1:6" ht="17.25" customHeight="1" x14ac:dyDescent="0.3">
      <c r="A118" s="79" t="s">
        <v>108</v>
      </c>
      <c r="B118" s="80"/>
      <c r="C118" s="81"/>
      <c r="D118" s="12">
        <f ca="1">D117+D116</f>
        <v>5450.4012809436572</v>
      </c>
      <c r="F118" s="24"/>
    </row>
  </sheetData>
  <sheetProtection algorithmName="SHA-512" hashValue="dk7KMEdUtXeKZNaBTGgTh0JkvW3nHRATPIqIk51LPty3rBoVNsE8mj4IAapVbj/mgU4IofxgV8h1UxMvzDB9HQ==" saltValue="dk2ss4NUJAc13WhnSScPtQ==" spinCount="100000" sheet="1" objects="1" scenarios="1" selectLockedCells="1" selectUnlockedCells="1"/>
  <mergeCells count="45">
    <mergeCell ref="B39:C39"/>
    <mergeCell ref="A2:D2"/>
    <mergeCell ref="A3:D3"/>
    <mergeCell ref="A12:C12"/>
    <mergeCell ref="A14:D14"/>
    <mergeCell ref="A16:D16"/>
    <mergeCell ref="A21:B21"/>
    <mergeCell ref="A23:D23"/>
    <mergeCell ref="A34:B34"/>
    <mergeCell ref="A35:D35"/>
    <mergeCell ref="B37:C37"/>
    <mergeCell ref="B38:C38"/>
    <mergeCell ref="A80:B80"/>
    <mergeCell ref="B40:C40"/>
    <mergeCell ref="B41:C41"/>
    <mergeCell ref="B42:C42"/>
    <mergeCell ref="A43:C43"/>
    <mergeCell ref="A45:D45"/>
    <mergeCell ref="A51:C51"/>
    <mergeCell ref="A53:D53"/>
    <mergeCell ref="A62:C62"/>
    <mergeCell ref="A63:D63"/>
    <mergeCell ref="A65:D65"/>
    <mergeCell ref="A76:D76"/>
    <mergeCell ref="A108:D108"/>
    <mergeCell ref="A82:D82"/>
    <mergeCell ref="A87:B87"/>
    <mergeCell ref="A89:D89"/>
    <mergeCell ref="B91:C91"/>
    <mergeCell ref="B92:C92"/>
    <mergeCell ref="B93:C93"/>
    <mergeCell ref="B94:C94"/>
    <mergeCell ref="B95:C95"/>
    <mergeCell ref="A96:C96"/>
    <mergeCell ref="A97:D97"/>
    <mergeCell ref="A106:B106"/>
    <mergeCell ref="A116:C116"/>
    <mergeCell ref="B117:C117"/>
    <mergeCell ref="A118:C118"/>
    <mergeCell ref="B110:C110"/>
    <mergeCell ref="B111:C111"/>
    <mergeCell ref="B112:C112"/>
    <mergeCell ref="B113:C113"/>
    <mergeCell ref="B114:C114"/>
    <mergeCell ref="B115:C115"/>
  </mergeCells>
  <pageMargins left="0.511811024" right="0.511811024" top="0.78740157499999996" bottom="0.78740157499999996" header="0.31496062000000002" footer="0.31496062000000002"/>
  <pageSetup paperSize="9" scale="99" orientation="portrait" r:id="rId1"/>
  <colBreaks count="1" manualBreakCount="1">
    <brk id="4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C16CA-B91C-475C-A031-D91B23293917}">
  <dimension ref="A1:F118"/>
  <sheetViews>
    <sheetView view="pageBreakPreview" topLeftCell="A115" zoomScale="60" zoomScaleNormal="100" workbookViewId="0"/>
  </sheetViews>
  <sheetFormatPr defaultRowHeight="13" x14ac:dyDescent="0.3"/>
  <cols>
    <col min="1" max="1" width="4.69921875" customWidth="1"/>
    <col min="2" max="2" width="65.296875" customWidth="1"/>
    <col min="3" max="3" width="17.296875" customWidth="1"/>
    <col min="4" max="4" width="16.19921875" customWidth="1"/>
    <col min="5" max="5" width="16.09765625" customWidth="1"/>
    <col min="6" max="6" width="12.09765625" bestFit="1" customWidth="1"/>
  </cols>
  <sheetData>
    <row r="1" spans="1:4" ht="79.5" customHeight="1" x14ac:dyDescent="0.3"/>
    <row r="2" spans="1:4" ht="72.5" customHeight="1" x14ac:dyDescent="0.3">
      <c r="A2" s="93" t="s">
        <v>114</v>
      </c>
      <c r="B2" s="94"/>
      <c r="C2" s="94"/>
      <c r="D2" s="95"/>
    </row>
    <row r="3" spans="1:4" ht="15.75" customHeight="1" x14ac:dyDescent="0.3">
      <c r="A3" s="82" t="s">
        <v>0</v>
      </c>
      <c r="B3" s="82"/>
      <c r="C3" s="82"/>
      <c r="D3" s="82"/>
    </row>
    <row r="4" spans="1:4" ht="14.75" customHeight="1" x14ac:dyDescent="0.3">
      <c r="A4" s="2"/>
      <c r="B4" s="2"/>
      <c r="C4" s="2"/>
      <c r="D4" s="2"/>
    </row>
    <row r="5" spans="1:4" ht="16.5" customHeight="1" x14ac:dyDescent="0.3">
      <c r="A5" s="3">
        <v>1</v>
      </c>
      <c r="B5" s="4" t="s">
        <v>1</v>
      </c>
      <c r="C5" s="5" t="s">
        <v>2</v>
      </c>
      <c r="D5" s="6" t="s">
        <v>3</v>
      </c>
    </row>
    <row r="6" spans="1:4" ht="17" customHeight="1" x14ac:dyDescent="0.3">
      <c r="A6" s="7" t="s">
        <v>4</v>
      </c>
      <c r="B6" s="8" t="s">
        <v>5</v>
      </c>
      <c r="C6" s="9">
        <v>100</v>
      </c>
      <c r="D6" s="10">
        <v>1797.67</v>
      </c>
    </row>
    <row r="7" spans="1:4" ht="17" customHeight="1" x14ac:dyDescent="0.3">
      <c r="A7" s="7" t="s">
        <v>6</v>
      </c>
      <c r="B7" s="8" t="s">
        <v>7</v>
      </c>
      <c r="C7" s="9">
        <v>0</v>
      </c>
      <c r="D7" s="11">
        <v>0</v>
      </c>
    </row>
    <row r="8" spans="1:4" ht="17" customHeight="1" x14ac:dyDescent="0.3">
      <c r="A8" s="7" t="s">
        <v>8</v>
      </c>
      <c r="B8" s="8" t="s">
        <v>9</v>
      </c>
      <c r="C8" s="9">
        <v>0</v>
      </c>
      <c r="D8" s="11">
        <v>0</v>
      </c>
    </row>
    <row r="9" spans="1:4" ht="16" customHeight="1" x14ac:dyDescent="0.3">
      <c r="A9" s="7" t="s">
        <v>10</v>
      </c>
      <c r="B9" s="8" t="s">
        <v>11</v>
      </c>
      <c r="C9" s="9">
        <v>0</v>
      </c>
      <c r="D9" s="11">
        <v>0</v>
      </c>
    </row>
    <row r="10" spans="1:4" ht="17" customHeight="1" x14ac:dyDescent="0.3">
      <c r="A10" s="7" t="s">
        <v>12</v>
      </c>
      <c r="B10" s="8" t="s">
        <v>13</v>
      </c>
      <c r="C10" s="9">
        <v>0</v>
      </c>
      <c r="D10" s="11">
        <v>0</v>
      </c>
    </row>
    <row r="11" spans="1:4" ht="17" customHeight="1" x14ac:dyDescent="0.3">
      <c r="A11" s="7" t="s">
        <v>14</v>
      </c>
      <c r="B11" s="8" t="s">
        <v>15</v>
      </c>
      <c r="C11" s="9">
        <v>0</v>
      </c>
      <c r="D11" s="11">
        <v>0</v>
      </c>
    </row>
    <row r="12" spans="1:4" ht="17" customHeight="1" x14ac:dyDescent="0.3">
      <c r="A12" s="79" t="s">
        <v>16</v>
      </c>
      <c r="B12" s="80"/>
      <c r="C12" s="81"/>
      <c r="D12" s="12">
        <f>D6</f>
        <v>1797.67</v>
      </c>
    </row>
    <row r="13" spans="1:4" ht="17.5" customHeight="1" x14ac:dyDescent="0.3">
      <c r="A13" s="2"/>
      <c r="B13" s="2"/>
      <c r="C13" s="2"/>
      <c r="D13" s="2"/>
    </row>
    <row r="14" spans="1:4" ht="16.25" customHeight="1" x14ac:dyDescent="0.3">
      <c r="A14" s="82" t="s">
        <v>17</v>
      </c>
      <c r="B14" s="82"/>
      <c r="C14" s="82"/>
      <c r="D14" s="82"/>
    </row>
    <row r="15" spans="1:4" ht="8.75" customHeight="1" x14ac:dyDescent="0.3">
      <c r="A15" s="2"/>
      <c r="B15" s="2"/>
      <c r="C15" s="2"/>
      <c r="D15" s="2"/>
    </row>
    <row r="16" spans="1:4" ht="15.25" customHeight="1" x14ac:dyDescent="0.3">
      <c r="A16" s="89" t="s">
        <v>18</v>
      </c>
      <c r="B16" s="89"/>
      <c r="C16" s="89"/>
      <c r="D16" s="89"/>
    </row>
    <row r="17" spans="1:4" ht="14.75" customHeight="1" x14ac:dyDescent="0.3">
      <c r="A17" s="2"/>
      <c r="B17" s="2"/>
      <c r="C17" s="2"/>
      <c r="D17" s="2"/>
    </row>
    <row r="18" spans="1:4" ht="16.5" customHeight="1" x14ac:dyDescent="0.3">
      <c r="A18" s="6" t="s">
        <v>19</v>
      </c>
      <c r="B18" s="4" t="s">
        <v>20</v>
      </c>
      <c r="C18" s="5" t="s">
        <v>2</v>
      </c>
      <c r="D18" s="6" t="s">
        <v>3</v>
      </c>
    </row>
    <row r="19" spans="1:4" ht="17" customHeight="1" x14ac:dyDescent="0.3">
      <c r="A19" s="7" t="s">
        <v>4</v>
      </c>
      <c r="B19" s="8" t="s">
        <v>21</v>
      </c>
      <c r="C19" s="13">
        <v>8.33</v>
      </c>
      <c r="D19" s="11">
        <f>C19*D12/100</f>
        <v>149.74591100000001</v>
      </c>
    </row>
    <row r="20" spans="1:4" ht="17" customHeight="1" x14ac:dyDescent="0.3">
      <c r="A20" s="7" t="s">
        <v>6</v>
      </c>
      <c r="B20" s="8" t="s">
        <v>22</v>
      </c>
      <c r="C20" s="13">
        <v>12.1</v>
      </c>
      <c r="D20" s="11">
        <f>C20*D12/100</f>
        <v>217.51806999999999</v>
      </c>
    </row>
    <row r="21" spans="1:4" ht="16.75" customHeight="1" x14ac:dyDescent="0.3">
      <c r="A21" s="79" t="s">
        <v>16</v>
      </c>
      <c r="B21" s="81"/>
      <c r="C21" s="13">
        <v>20.43</v>
      </c>
      <c r="D21" s="14">
        <f>SUM(D19:D20)</f>
        <v>367.263981</v>
      </c>
    </row>
    <row r="22" spans="1:4" ht="14.75" customHeight="1" x14ac:dyDescent="0.3">
      <c r="A22" s="2"/>
      <c r="B22" s="2"/>
      <c r="C22" s="2"/>
      <c r="D22" s="2"/>
    </row>
    <row r="23" spans="1:4" ht="23.25" customHeight="1" x14ac:dyDescent="0.3">
      <c r="A23" s="92" t="s">
        <v>23</v>
      </c>
      <c r="B23" s="92"/>
      <c r="C23" s="92"/>
      <c r="D23" s="92"/>
    </row>
    <row r="24" spans="1:4" ht="11.75" customHeight="1" x14ac:dyDescent="0.3">
      <c r="A24" s="2"/>
      <c r="B24" s="2"/>
      <c r="C24" s="2"/>
      <c r="D24" s="2"/>
    </row>
    <row r="25" spans="1:4" ht="16.5" customHeight="1" x14ac:dyDescent="0.3">
      <c r="A25" s="6" t="s">
        <v>24</v>
      </c>
      <c r="B25" s="4" t="s">
        <v>25</v>
      </c>
      <c r="C25" s="5" t="s">
        <v>2</v>
      </c>
      <c r="D25" s="6" t="s">
        <v>3</v>
      </c>
    </row>
    <row r="26" spans="1:4" ht="17" customHeight="1" x14ac:dyDescent="0.3">
      <c r="A26" s="7" t="s">
        <v>4</v>
      </c>
      <c r="B26" s="8" t="s">
        <v>26</v>
      </c>
      <c r="C26" s="13">
        <v>20</v>
      </c>
      <c r="D26" s="11">
        <f>($D$21+$D$12)*C26/100</f>
        <v>432.98679620000001</v>
      </c>
    </row>
    <row r="27" spans="1:4" ht="17" customHeight="1" x14ac:dyDescent="0.3">
      <c r="A27" s="7" t="s">
        <v>6</v>
      </c>
      <c r="B27" s="8" t="s">
        <v>27</v>
      </c>
      <c r="C27" s="13">
        <v>2.5</v>
      </c>
      <c r="D27" s="11">
        <f t="shared" ref="D27:D33" si="0">($D$21+$D$12)*C27/100</f>
        <v>54.123349525000002</v>
      </c>
    </row>
    <row r="28" spans="1:4" ht="17" customHeight="1" x14ac:dyDescent="0.3">
      <c r="A28" s="7" t="s">
        <v>8</v>
      </c>
      <c r="B28" s="8" t="s">
        <v>28</v>
      </c>
      <c r="C28" s="13">
        <v>3</v>
      </c>
      <c r="D28" s="11">
        <f t="shared" si="0"/>
        <v>64.948019430000002</v>
      </c>
    </row>
    <row r="29" spans="1:4" ht="16" customHeight="1" x14ac:dyDescent="0.3">
      <c r="A29" s="7" t="s">
        <v>10</v>
      </c>
      <c r="B29" s="8" t="s">
        <v>29</v>
      </c>
      <c r="C29" s="13">
        <v>1.5</v>
      </c>
      <c r="D29" s="11">
        <f t="shared" si="0"/>
        <v>32.474009715000001</v>
      </c>
    </row>
    <row r="30" spans="1:4" ht="17" customHeight="1" x14ac:dyDescent="0.3">
      <c r="A30" s="7" t="s">
        <v>12</v>
      </c>
      <c r="B30" s="8" t="s">
        <v>30</v>
      </c>
      <c r="C30" s="13">
        <v>1</v>
      </c>
      <c r="D30" s="11">
        <f>($D$21+$D$12)*C30/100</f>
        <v>21.649339810000001</v>
      </c>
    </row>
    <row r="31" spans="1:4" ht="17" customHeight="1" x14ac:dyDescent="0.3">
      <c r="A31" s="7" t="s">
        <v>14</v>
      </c>
      <c r="B31" s="8" t="s">
        <v>31</v>
      </c>
      <c r="C31" s="13">
        <v>0.6</v>
      </c>
      <c r="D31" s="11">
        <f t="shared" si="0"/>
        <v>12.989603885999999</v>
      </c>
    </row>
    <row r="32" spans="1:4" ht="17" customHeight="1" x14ac:dyDescent="0.3">
      <c r="A32" s="7" t="s">
        <v>32</v>
      </c>
      <c r="B32" s="8" t="s">
        <v>33</v>
      </c>
      <c r="C32" s="13">
        <v>0.2</v>
      </c>
      <c r="D32" s="11">
        <f t="shared" si="0"/>
        <v>4.3298679620000007</v>
      </c>
    </row>
    <row r="33" spans="1:4" ht="17" customHeight="1" x14ac:dyDescent="0.3">
      <c r="A33" s="7" t="s">
        <v>34</v>
      </c>
      <c r="B33" s="8" t="s">
        <v>35</v>
      </c>
      <c r="C33" s="13">
        <v>8</v>
      </c>
      <c r="D33" s="11">
        <f t="shared" si="0"/>
        <v>173.19471848000001</v>
      </c>
    </row>
    <row r="34" spans="1:4" ht="17.25" customHeight="1" x14ac:dyDescent="0.3">
      <c r="A34" s="79" t="s">
        <v>16</v>
      </c>
      <c r="B34" s="81"/>
      <c r="C34" s="15">
        <v>36.799999999999997</v>
      </c>
      <c r="D34" s="14">
        <f>SUM(D26:D33)</f>
        <v>796.695705008</v>
      </c>
    </row>
    <row r="35" spans="1:4" ht="16.5" customHeight="1" x14ac:dyDescent="0.3">
      <c r="A35" s="89" t="s">
        <v>36</v>
      </c>
      <c r="B35" s="89"/>
      <c r="C35" s="89"/>
      <c r="D35" s="89"/>
    </row>
    <row r="36" spans="1:4" ht="16" customHeight="1" x14ac:dyDescent="0.3">
      <c r="A36" s="2"/>
      <c r="B36" s="2"/>
      <c r="C36" s="2"/>
      <c r="D36" s="2"/>
    </row>
    <row r="37" spans="1:4" ht="16.5" customHeight="1" x14ac:dyDescent="0.3">
      <c r="A37" s="6" t="s">
        <v>37</v>
      </c>
      <c r="B37" s="84" t="s">
        <v>38</v>
      </c>
      <c r="C37" s="85"/>
      <c r="D37" s="6" t="s">
        <v>3</v>
      </c>
    </row>
    <row r="38" spans="1:4" ht="17" customHeight="1" x14ac:dyDescent="0.3">
      <c r="A38" s="7" t="s">
        <v>4</v>
      </c>
      <c r="B38" s="86" t="s">
        <v>39</v>
      </c>
      <c r="C38" s="87"/>
      <c r="D38" s="11">
        <f>4.2*2*21-6%*D6</f>
        <v>68.5398</v>
      </c>
    </row>
    <row r="39" spans="1:4" ht="17" customHeight="1" x14ac:dyDescent="0.3">
      <c r="A39" s="7" t="s">
        <v>6</v>
      </c>
      <c r="B39" s="86" t="s">
        <v>40</v>
      </c>
      <c r="C39" s="87"/>
      <c r="D39" s="11">
        <f>21*22*85%</f>
        <v>392.7</v>
      </c>
    </row>
    <row r="40" spans="1:4" ht="17" customHeight="1" x14ac:dyDescent="0.3">
      <c r="A40" s="7" t="s">
        <v>8</v>
      </c>
      <c r="B40" s="86" t="s">
        <v>41</v>
      </c>
      <c r="C40" s="87"/>
      <c r="D40" s="11">
        <f>D6*3.8%</f>
        <v>68.311459999999997</v>
      </c>
    </row>
    <row r="41" spans="1:4" ht="17" customHeight="1" x14ac:dyDescent="0.3">
      <c r="A41" s="7" t="s">
        <v>10</v>
      </c>
      <c r="B41" s="86" t="s">
        <v>42</v>
      </c>
      <c r="C41" s="87"/>
      <c r="D41" s="11">
        <v>5</v>
      </c>
    </row>
    <row r="42" spans="1:4" ht="17" customHeight="1" x14ac:dyDescent="0.3">
      <c r="A42" s="7" t="s">
        <v>12</v>
      </c>
      <c r="B42" s="86" t="s">
        <v>43</v>
      </c>
      <c r="C42" s="87"/>
      <c r="D42" s="11">
        <v>121</v>
      </c>
    </row>
    <row r="43" spans="1:4" ht="16.75" customHeight="1" x14ac:dyDescent="0.3">
      <c r="A43" s="79" t="s">
        <v>16</v>
      </c>
      <c r="B43" s="80"/>
      <c r="C43" s="81"/>
      <c r="D43" s="14">
        <f>SUM(D38:D42)</f>
        <v>655.55125999999996</v>
      </c>
    </row>
    <row r="44" spans="1:4" x14ac:dyDescent="0.3">
      <c r="A44" s="1"/>
      <c r="B44" s="1"/>
      <c r="C44" s="1"/>
      <c r="D44" s="1"/>
    </row>
    <row r="45" spans="1:4" ht="15.25" customHeight="1" x14ac:dyDescent="0.3">
      <c r="A45" s="91" t="s">
        <v>44</v>
      </c>
      <c r="B45" s="91"/>
      <c r="C45" s="91"/>
      <c r="D45" s="91"/>
    </row>
    <row r="46" spans="1:4" ht="16.75" customHeight="1" x14ac:dyDescent="0.3">
      <c r="A46" s="2"/>
      <c r="B46" s="2"/>
      <c r="C46" s="2"/>
      <c r="D46" s="2"/>
    </row>
    <row r="47" spans="1:4" ht="16.5" customHeight="1" x14ac:dyDescent="0.3">
      <c r="A47" s="3">
        <v>2</v>
      </c>
      <c r="B47" s="4" t="s">
        <v>45</v>
      </c>
      <c r="C47" s="5" t="s">
        <v>2</v>
      </c>
      <c r="D47" s="6" t="s">
        <v>3</v>
      </c>
    </row>
    <row r="48" spans="1:4" ht="16" customHeight="1" x14ac:dyDescent="0.3">
      <c r="A48" s="16" t="s">
        <v>46</v>
      </c>
      <c r="B48" s="8" t="s">
        <v>47</v>
      </c>
      <c r="C48" s="17"/>
      <c r="D48" s="11">
        <f>D21</f>
        <v>367.263981</v>
      </c>
    </row>
    <row r="49" spans="1:4" ht="17" customHeight="1" x14ac:dyDescent="0.3">
      <c r="A49" s="16" t="s">
        <v>48</v>
      </c>
      <c r="B49" s="8" t="s">
        <v>49</v>
      </c>
      <c r="C49" s="17"/>
      <c r="D49" s="11">
        <f>D34</f>
        <v>796.695705008</v>
      </c>
    </row>
    <row r="50" spans="1:4" ht="17" customHeight="1" x14ac:dyDescent="0.3">
      <c r="A50" s="16" t="s">
        <v>50</v>
      </c>
      <c r="B50" s="8" t="s">
        <v>51</v>
      </c>
      <c r="C50" s="17"/>
      <c r="D50" s="11">
        <f>D43</f>
        <v>655.55125999999996</v>
      </c>
    </row>
    <row r="51" spans="1:4" ht="17.5" customHeight="1" x14ac:dyDescent="0.3">
      <c r="A51" s="79" t="s">
        <v>16</v>
      </c>
      <c r="B51" s="80"/>
      <c r="C51" s="81"/>
      <c r="D51" s="12">
        <f>SUM(D48:D50)</f>
        <v>1819.510946008</v>
      </c>
    </row>
    <row r="52" spans="1:4" x14ac:dyDescent="0.3">
      <c r="A52" s="1"/>
      <c r="B52" s="1"/>
      <c r="C52" s="1"/>
      <c r="D52" s="1"/>
    </row>
    <row r="53" spans="1:4" ht="16" customHeight="1" x14ac:dyDescent="0.3">
      <c r="A53" s="82" t="s">
        <v>52</v>
      </c>
      <c r="B53" s="82"/>
      <c r="C53" s="82"/>
      <c r="D53" s="82"/>
    </row>
    <row r="54" spans="1:4" ht="16" customHeight="1" x14ac:dyDescent="0.3">
      <c r="A54" s="2"/>
      <c r="B54" s="2"/>
      <c r="C54" s="2"/>
      <c r="D54" s="2"/>
    </row>
    <row r="55" spans="1:4" ht="16.5" customHeight="1" x14ac:dyDescent="0.3">
      <c r="A55" s="3">
        <v>3</v>
      </c>
      <c r="B55" s="4" t="s">
        <v>53</v>
      </c>
      <c r="C55" s="5" t="s">
        <v>2</v>
      </c>
      <c r="D55" s="6" t="s">
        <v>3</v>
      </c>
    </row>
    <row r="56" spans="1:4" ht="17" customHeight="1" x14ac:dyDescent="0.3">
      <c r="A56" s="7" t="s">
        <v>4</v>
      </c>
      <c r="B56" s="8" t="s">
        <v>54</v>
      </c>
      <c r="C56" s="13">
        <v>0.42</v>
      </c>
      <c r="D56" s="11">
        <f t="shared" ref="D56:D61" si="1">C56*$D$12/100</f>
        <v>7.5502139999999995</v>
      </c>
    </row>
    <row r="57" spans="1:4" ht="17" customHeight="1" x14ac:dyDescent="0.3">
      <c r="A57" s="7" t="s">
        <v>6</v>
      </c>
      <c r="B57" s="8" t="s">
        <v>55</v>
      </c>
      <c r="C57" s="13">
        <v>0.03</v>
      </c>
      <c r="D57" s="11">
        <f t="shared" si="1"/>
        <v>0.53930100000000003</v>
      </c>
    </row>
    <row r="58" spans="1:4" ht="28.5" customHeight="1" x14ac:dyDescent="0.3">
      <c r="A58" s="7" t="s">
        <v>8</v>
      </c>
      <c r="B58" s="18" t="s">
        <v>56</v>
      </c>
      <c r="C58" s="13">
        <v>0.21</v>
      </c>
      <c r="D58" s="11">
        <f t="shared" si="1"/>
        <v>3.7751069999999998</v>
      </c>
    </row>
    <row r="59" spans="1:4" ht="17" customHeight="1" x14ac:dyDescent="0.3">
      <c r="A59" s="7" t="s">
        <v>10</v>
      </c>
      <c r="B59" s="8" t="s">
        <v>57</v>
      </c>
      <c r="C59" s="13">
        <v>1.94</v>
      </c>
      <c r="D59" s="11">
        <f t="shared" si="1"/>
        <v>34.874797999999998</v>
      </c>
    </row>
    <row r="60" spans="1:4" ht="28.5" customHeight="1" x14ac:dyDescent="0.3">
      <c r="A60" s="7" t="s">
        <v>12</v>
      </c>
      <c r="B60" s="18" t="s">
        <v>58</v>
      </c>
      <c r="C60" s="13">
        <v>0.71</v>
      </c>
      <c r="D60" s="11">
        <f t="shared" si="1"/>
        <v>12.763457000000001</v>
      </c>
    </row>
    <row r="61" spans="1:4" ht="28.5" customHeight="1" x14ac:dyDescent="0.3">
      <c r="A61" s="7" t="s">
        <v>14</v>
      </c>
      <c r="B61" s="18" t="s">
        <v>59</v>
      </c>
      <c r="C61" s="13">
        <v>3.88</v>
      </c>
      <c r="D61" s="11">
        <f t="shared" si="1"/>
        <v>69.749595999999997</v>
      </c>
    </row>
    <row r="62" spans="1:4" ht="17.25" customHeight="1" x14ac:dyDescent="0.3">
      <c r="A62" s="79" t="s">
        <v>16</v>
      </c>
      <c r="B62" s="80"/>
      <c r="C62" s="81"/>
      <c r="D62" s="14">
        <f>SUM(D56:D61)</f>
        <v>129.25247300000001</v>
      </c>
    </row>
    <row r="63" spans="1:4" ht="16.5" customHeight="1" x14ac:dyDescent="0.3">
      <c r="A63" s="82" t="s">
        <v>60</v>
      </c>
      <c r="B63" s="82"/>
      <c r="C63" s="82"/>
      <c r="D63" s="82"/>
    </row>
    <row r="64" spans="1:4" ht="11.75" customHeight="1" x14ac:dyDescent="0.3">
      <c r="A64" s="2"/>
      <c r="B64" s="2"/>
      <c r="C64" s="2"/>
      <c r="D64" s="2"/>
    </row>
    <row r="65" spans="1:5" ht="15.25" customHeight="1" x14ac:dyDescent="0.3">
      <c r="A65" s="90" t="s">
        <v>61</v>
      </c>
      <c r="B65" s="90"/>
      <c r="C65" s="90"/>
      <c r="D65" s="90"/>
    </row>
    <row r="66" spans="1:5" ht="11.75" customHeight="1" x14ac:dyDescent="0.3">
      <c r="A66" s="2"/>
      <c r="B66" s="2"/>
      <c r="C66" s="2"/>
      <c r="D66" s="2"/>
    </row>
    <row r="67" spans="1:5" ht="16.5" customHeight="1" x14ac:dyDescent="0.3">
      <c r="A67" s="6" t="s">
        <v>62</v>
      </c>
      <c r="B67" s="4" t="s">
        <v>63</v>
      </c>
      <c r="C67" s="5" t="s">
        <v>2</v>
      </c>
      <c r="D67" s="6" t="s">
        <v>3</v>
      </c>
      <c r="E67" s="21"/>
    </row>
    <row r="68" spans="1:5" ht="17" customHeight="1" x14ac:dyDescent="0.3">
      <c r="A68" s="7" t="s">
        <v>4</v>
      </c>
      <c r="B68" s="8" t="s">
        <v>64</v>
      </c>
      <c r="C68" s="13">
        <v>0.93</v>
      </c>
      <c r="D68" s="11">
        <f>($D$62+$D$51+$D$12)*C68/100</f>
        <v>34.841830796774403</v>
      </c>
    </row>
    <row r="69" spans="1:5" ht="17" customHeight="1" x14ac:dyDescent="0.3">
      <c r="A69" s="7" t="s">
        <v>6</v>
      </c>
      <c r="B69" s="8" t="s">
        <v>65</v>
      </c>
      <c r="C69" s="13">
        <v>0.56000000000000005</v>
      </c>
      <c r="D69" s="11">
        <f t="shared" ref="D69:D72" si="2">($D$62+$D$51+$D$12)*C69/100</f>
        <v>20.980027146444801</v>
      </c>
    </row>
    <row r="70" spans="1:5" ht="17" customHeight="1" x14ac:dyDescent="0.3">
      <c r="A70" s="7" t="s">
        <v>8</v>
      </c>
      <c r="B70" s="8" t="s">
        <v>66</v>
      </c>
      <c r="C70" s="13">
        <v>0.03</v>
      </c>
      <c r="D70" s="11">
        <f t="shared" si="2"/>
        <v>1.1239300257023999</v>
      </c>
    </row>
    <row r="71" spans="1:5" ht="17" customHeight="1" x14ac:dyDescent="0.3">
      <c r="A71" s="7" t="s">
        <v>10</v>
      </c>
      <c r="B71" s="8" t="s">
        <v>67</v>
      </c>
      <c r="C71" s="13">
        <v>0.08</v>
      </c>
      <c r="D71" s="11">
        <f t="shared" si="2"/>
        <v>2.9971467352064001</v>
      </c>
    </row>
    <row r="72" spans="1:5" ht="16" customHeight="1" x14ac:dyDescent="0.3">
      <c r="A72" s="7" t="s">
        <v>12</v>
      </c>
      <c r="B72" s="8" t="s">
        <v>68</v>
      </c>
      <c r="C72" s="13">
        <v>0.04</v>
      </c>
      <c r="D72" s="11">
        <f t="shared" si="2"/>
        <v>1.4985733676032</v>
      </c>
    </row>
    <row r="73" spans="1:5" ht="17" customHeight="1" x14ac:dyDescent="0.3">
      <c r="A73" s="7" t="s">
        <v>14</v>
      </c>
      <c r="B73" s="8" t="s">
        <v>69</v>
      </c>
      <c r="C73" s="13">
        <v>0</v>
      </c>
      <c r="D73" s="11">
        <v>0</v>
      </c>
    </row>
    <row r="74" spans="1:5" ht="17.5" customHeight="1" x14ac:dyDescent="0.3">
      <c r="A74" s="17"/>
      <c r="B74" s="5" t="s">
        <v>16</v>
      </c>
      <c r="C74" s="17"/>
      <c r="D74" s="14">
        <f>SUM(D68:D73)</f>
        <v>61.441508071731199</v>
      </c>
    </row>
    <row r="75" spans="1:5" ht="16" customHeight="1" x14ac:dyDescent="0.3">
      <c r="A75" s="2"/>
      <c r="B75" s="2"/>
      <c r="C75" s="2"/>
      <c r="D75" s="2"/>
    </row>
    <row r="76" spans="1:5" ht="16" customHeight="1" x14ac:dyDescent="0.3">
      <c r="A76" s="89" t="s">
        <v>70</v>
      </c>
      <c r="B76" s="89"/>
      <c r="C76" s="89"/>
      <c r="D76" s="89"/>
    </row>
    <row r="77" spans="1:5" ht="11.75" customHeight="1" x14ac:dyDescent="0.3">
      <c r="A77" s="2"/>
      <c r="B77" s="2"/>
      <c r="C77" s="2"/>
      <c r="D77" s="2"/>
    </row>
    <row r="78" spans="1:5" ht="16.5" customHeight="1" x14ac:dyDescent="0.3">
      <c r="A78" s="6" t="s">
        <v>71</v>
      </c>
      <c r="B78" s="4" t="s">
        <v>72</v>
      </c>
      <c r="C78" s="5" t="s">
        <v>2</v>
      </c>
      <c r="D78" s="6" t="s">
        <v>3</v>
      </c>
    </row>
    <row r="79" spans="1:5" ht="17" customHeight="1" x14ac:dyDescent="0.3">
      <c r="A79" s="7" t="s">
        <v>4</v>
      </c>
      <c r="B79" s="8" t="s">
        <v>73</v>
      </c>
      <c r="C79" s="13">
        <v>0</v>
      </c>
      <c r="D79" s="11">
        <v>0</v>
      </c>
    </row>
    <row r="80" spans="1:5" ht="16.75" customHeight="1" x14ac:dyDescent="0.3">
      <c r="A80" s="79" t="s">
        <v>16</v>
      </c>
      <c r="B80" s="81"/>
      <c r="C80" s="13">
        <v>0</v>
      </c>
      <c r="D80" s="14">
        <v>0</v>
      </c>
    </row>
    <row r="81" spans="1:4" x14ac:dyDescent="0.3">
      <c r="A81" s="1"/>
      <c r="B81" s="1"/>
      <c r="C81" s="1"/>
      <c r="D81" s="1"/>
    </row>
    <row r="82" spans="1:4" ht="22.5" customHeight="1" x14ac:dyDescent="0.3">
      <c r="A82" s="88" t="s">
        <v>74</v>
      </c>
      <c r="B82" s="88"/>
      <c r="C82" s="88"/>
      <c r="D82" s="88"/>
    </row>
    <row r="83" spans="1:4" ht="12.75" customHeight="1" x14ac:dyDescent="0.3">
      <c r="A83" s="2"/>
      <c r="B83" s="2"/>
      <c r="C83" s="2"/>
      <c r="D83" s="2"/>
    </row>
    <row r="84" spans="1:4" ht="16.5" customHeight="1" x14ac:dyDescent="0.3">
      <c r="A84" s="3">
        <v>4</v>
      </c>
      <c r="B84" s="4" t="s">
        <v>75</v>
      </c>
      <c r="C84" s="5" t="s">
        <v>2</v>
      </c>
      <c r="D84" s="6" t="s">
        <v>3</v>
      </c>
    </row>
    <row r="85" spans="1:4" ht="17" customHeight="1" x14ac:dyDescent="0.3">
      <c r="A85" s="16" t="s">
        <v>76</v>
      </c>
      <c r="B85" s="8" t="s">
        <v>77</v>
      </c>
      <c r="C85" s="13">
        <v>0</v>
      </c>
      <c r="D85" s="11">
        <f>D74</f>
        <v>61.441508071731199</v>
      </c>
    </row>
    <row r="86" spans="1:4" ht="16" customHeight="1" x14ac:dyDescent="0.3">
      <c r="A86" s="16" t="s">
        <v>78</v>
      </c>
      <c r="B86" s="8" t="s">
        <v>79</v>
      </c>
      <c r="C86" s="13">
        <v>0</v>
      </c>
      <c r="D86" s="11">
        <v>0</v>
      </c>
    </row>
    <row r="87" spans="1:4" ht="17.5" customHeight="1" x14ac:dyDescent="0.3">
      <c r="A87" s="79" t="s">
        <v>16</v>
      </c>
      <c r="B87" s="81"/>
      <c r="C87" s="15">
        <v>0</v>
      </c>
      <c r="D87" s="14">
        <f>D85</f>
        <v>61.441508071731199</v>
      </c>
    </row>
    <row r="88" spans="1:4" x14ac:dyDescent="0.3">
      <c r="A88" s="2"/>
      <c r="B88" s="2"/>
      <c r="C88" s="2"/>
      <c r="D88" s="2"/>
    </row>
    <row r="89" spans="1:4" ht="15.25" customHeight="1" x14ac:dyDescent="0.3">
      <c r="A89" s="82" t="s">
        <v>80</v>
      </c>
      <c r="B89" s="82"/>
      <c r="C89" s="82"/>
      <c r="D89" s="82"/>
    </row>
    <row r="90" spans="1:4" ht="11.75" customHeight="1" x14ac:dyDescent="0.3">
      <c r="A90" s="2"/>
      <c r="B90" s="2"/>
      <c r="C90" s="2"/>
      <c r="D90" s="2"/>
    </row>
    <row r="91" spans="1:4" ht="16.5" customHeight="1" x14ac:dyDescent="0.3">
      <c r="A91" s="3">
        <v>5</v>
      </c>
      <c r="B91" s="84" t="s">
        <v>81</v>
      </c>
      <c r="C91" s="85"/>
      <c r="D91" s="6" t="s">
        <v>3</v>
      </c>
    </row>
    <row r="92" spans="1:4" ht="17" customHeight="1" x14ac:dyDescent="0.3">
      <c r="A92" s="7" t="s">
        <v>4</v>
      </c>
      <c r="B92" s="86" t="s">
        <v>82</v>
      </c>
      <c r="C92" s="87"/>
      <c r="D92" s="11">
        <v>25.679099999999998</v>
      </c>
    </row>
    <row r="93" spans="1:4" ht="17" customHeight="1" x14ac:dyDescent="0.3">
      <c r="A93" s="7" t="s">
        <v>6</v>
      </c>
      <c r="B93" s="86" t="s">
        <v>83</v>
      </c>
      <c r="C93" s="87"/>
      <c r="D93" s="11">
        <v>0</v>
      </c>
    </row>
    <row r="94" spans="1:4" ht="17" customHeight="1" x14ac:dyDescent="0.3">
      <c r="A94" s="7" t="s">
        <v>8</v>
      </c>
      <c r="B94" s="86" t="s">
        <v>84</v>
      </c>
      <c r="C94" s="87"/>
      <c r="D94" s="11">
        <v>0</v>
      </c>
    </row>
    <row r="95" spans="1:4" ht="17" customHeight="1" x14ac:dyDescent="0.3">
      <c r="A95" s="7" t="s">
        <v>10</v>
      </c>
      <c r="B95" s="86" t="s">
        <v>15</v>
      </c>
      <c r="C95" s="87"/>
      <c r="D95" s="11">
        <v>0</v>
      </c>
    </row>
    <row r="96" spans="1:4" x14ac:dyDescent="0.3">
      <c r="A96" s="79" t="s">
        <v>16</v>
      </c>
      <c r="B96" s="80"/>
      <c r="C96" s="81"/>
      <c r="D96" s="14">
        <f>SUM(D92:D95)</f>
        <v>25.679099999999998</v>
      </c>
    </row>
    <row r="97" spans="1:6" ht="16.5" customHeight="1" x14ac:dyDescent="0.3">
      <c r="A97" s="82" t="s">
        <v>85</v>
      </c>
      <c r="B97" s="82"/>
      <c r="C97" s="82"/>
      <c r="D97" s="82"/>
    </row>
    <row r="98" spans="1:6" ht="6" customHeight="1" x14ac:dyDescent="0.3">
      <c r="A98" s="2"/>
      <c r="B98" s="2"/>
      <c r="C98" s="2"/>
      <c r="D98" s="2"/>
    </row>
    <row r="99" spans="1:6" ht="16.5" customHeight="1" x14ac:dyDescent="0.3">
      <c r="A99" s="19">
        <v>6</v>
      </c>
      <c r="B99" s="4" t="s">
        <v>86</v>
      </c>
      <c r="C99" s="5" t="s">
        <v>2</v>
      </c>
      <c r="D99" s="6" t="s">
        <v>3</v>
      </c>
    </row>
    <row r="100" spans="1:6" ht="17" customHeight="1" x14ac:dyDescent="0.3">
      <c r="A100" s="20" t="s">
        <v>4</v>
      </c>
      <c r="B100" s="8" t="s">
        <v>87</v>
      </c>
      <c r="C100" s="13">
        <v>6</v>
      </c>
      <c r="D100" s="11">
        <f>E100*C100/100</f>
        <v>230.01324162478383</v>
      </c>
      <c r="E100" s="23">
        <f>D96+D87+D62+D51+D12</f>
        <v>3833.554027079731</v>
      </c>
      <c r="F100" s="52"/>
    </row>
    <row r="101" spans="1:6" ht="17" customHeight="1" x14ac:dyDescent="0.3">
      <c r="A101" s="20" t="s">
        <v>6</v>
      </c>
      <c r="B101" s="8" t="s">
        <v>88</v>
      </c>
      <c r="C101" s="13">
        <v>6</v>
      </c>
      <c r="D101" s="11">
        <f>C101*(E100+D100)/100</f>
        <v>243.81403612227089</v>
      </c>
    </row>
    <row r="102" spans="1:6" ht="17" customHeight="1" x14ac:dyDescent="0.3">
      <c r="A102" s="20" t="s">
        <v>8</v>
      </c>
      <c r="B102" s="8" t="s">
        <v>89</v>
      </c>
      <c r="C102" s="13">
        <v>8.65</v>
      </c>
      <c r="D102" s="11">
        <f ca="1">C102*D118/100</f>
        <v>407.86916570062073</v>
      </c>
      <c r="E102" s="22"/>
    </row>
    <row r="103" spans="1:6" ht="17" customHeight="1" x14ac:dyDescent="0.3">
      <c r="A103" s="17"/>
      <c r="B103" s="8" t="s">
        <v>90</v>
      </c>
      <c r="C103" s="13">
        <v>3.65</v>
      </c>
      <c r="D103" s="11">
        <f ca="1">C103*D118/100</f>
        <v>172.10664217425034</v>
      </c>
      <c r="E103" s="22"/>
    </row>
    <row r="104" spans="1:6" ht="17" customHeight="1" x14ac:dyDescent="0.3">
      <c r="A104" s="17"/>
      <c r="B104" s="8" t="s">
        <v>91</v>
      </c>
      <c r="C104" s="13">
        <v>0</v>
      </c>
      <c r="D104" s="11">
        <v>0</v>
      </c>
    </row>
    <row r="105" spans="1:6" ht="16" customHeight="1" x14ac:dyDescent="0.3">
      <c r="A105" s="17"/>
      <c r="B105" s="8" t="s">
        <v>92</v>
      </c>
      <c r="C105" s="13">
        <v>5</v>
      </c>
      <c r="D105" s="11">
        <f ca="1">C105*D118/100</f>
        <v>235.76252352637036</v>
      </c>
      <c r="E105" s="22"/>
    </row>
    <row r="106" spans="1:6" ht="17.5" customHeight="1" x14ac:dyDescent="0.3">
      <c r="A106" s="79" t="s">
        <v>16</v>
      </c>
      <c r="B106" s="81"/>
      <c r="C106" s="13">
        <v>0</v>
      </c>
      <c r="D106" s="12">
        <f ca="1">D100+D101+D102</f>
        <v>881.69644344767539</v>
      </c>
    </row>
    <row r="107" spans="1:6" ht="18.75" customHeight="1" x14ac:dyDescent="0.3">
      <c r="A107" s="2"/>
      <c r="B107" s="2"/>
      <c r="C107" s="2"/>
      <c r="D107" s="2"/>
    </row>
    <row r="108" spans="1:6" ht="15.5" customHeight="1" x14ac:dyDescent="0.3">
      <c r="A108" s="83" t="s">
        <v>93</v>
      </c>
      <c r="B108" s="83"/>
      <c r="C108" s="83"/>
      <c r="D108" s="83"/>
    </row>
    <row r="109" spans="1:6" ht="6.75" customHeight="1" x14ac:dyDescent="0.3">
      <c r="A109" s="2"/>
      <c r="B109" s="2"/>
      <c r="C109" s="2"/>
      <c r="D109" s="2"/>
    </row>
    <row r="110" spans="1:6" ht="16.5" customHeight="1" x14ac:dyDescent="0.3">
      <c r="A110" s="17"/>
      <c r="B110" s="84" t="s">
        <v>94</v>
      </c>
      <c r="C110" s="85"/>
      <c r="D110" s="6" t="s">
        <v>3</v>
      </c>
    </row>
    <row r="111" spans="1:6" ht="17" customHeight="1" x14ac:dyDescent="0.3">
      <c r="A111" s="5" t="s">
        <v>95</v>
      </c>
      <c r="B111" s="86" t="s">
        <v>96</v>
      </c>
      <c r="C111" s="87"/>
      <c r="D111" s="10">
        <f>D12</f>
        <v>1797.67</v>
      </c>
    </row>
    <row r="112" spans="1:6" ht="17" customHeight="1" x14ac:dyDescent="0.3">
      <c r="A112" s="5" t="s">
        <v>97</v>
      </c>
      <c r="B112" s="86" t="s">
        <v>98</v>
      </c>
      <c r="C112" s="87"/>
      <c r="D112" s="10">
        <f>D51</f>
        <v>1819.510946008</v>
      </c>
    </row>
    <row r="113" spans="1:6" ht="16" customHeight="1" x14ac:dyDescent="0.3">
      <c r="A113" s="5" t="s">
        <v>99</v>
      </c>
      <c r="B113" s="86" t="s">
        <v>100</v>
      </c>
      <c r="C113" s="87"/>
      <c r="D113" s="11">
        <f>D62</f>
        <v>129.25247300000001</v>
      </c>
    </row>
    <row r="114" spans="1:6" ht="17" customHeight="1" x14ac:dyDescent="0.3">
      <c r="A114" s="5" t="s">
        <v>101</v>
      </c>
      <c r="B114" s="86" t="s">
        <v>102</v>
      </c>
      <c r="C114" s="87"/>
      <c r="D114" s="11">
        <f>D87</f>
        <v>61.441508071731199</v>
      </c>
    </row>
    <row r="115" spans="1:6" ht="17" customHeight="1" x14ac:dyDescent="0.3">
      <c r="A115" s="5" t="s">
        <v>103</v>
      </c>
      <c r="B115" s="86" t="s">
        <v>104</v>
      </c>
      <c r="C115" s="87"/>
      <c r="D115" s="11">
        <f>D96</f>
        <v>25.679099999999998</v>
      </c>
    </row>
    <row r="116" spans="1:6" ht="17" customHeight="1" x14ac:dyDescent="0.3">
      <c r="A116" s="79" t="s">
        <v>105</v>
      </c>
      <c r="B116" s="80"/>
      <c r="C116" s="81"/>
      <c r="D116" s="12">
        <f>SUM(D111:D115)</f>
        <v>3833.5540270797314</v>
      </c>
    </row>
    <row r="117" spans="1:6" ht="17" customHeight="1" x14ac:dyDescent="0.3">
      <c r="A117" s="5" t="s">
        <v>106</v>
      </c>
      <c r="B117" s="86" t="s">
        <v>107</v>
      </c>
      <c r="C117" s="87"/>
      <c r="D117" s="12">
        <f ca="1">D106</f>
        <v>881.69644344767539</v>
      </c>
    </row>
    <row r="118" spans="1:6" ht="17.25" customHeight="1" x14ac:dyDescent="0.3">
      <c r="A118" s="79" t="s">
        <v>108</v>
      </c>
      <c r="B118" s="80"/>
      <c r="C118" s="81"/>
      <c r="D118" s="12">
        <f ca="1">D117+D116</f>
        <v>4715.2504705274068</v>
      </c>
      <c r="F118" s="24"/>
    </row>
  </sheetData>
  <sheetProtection algorithmName="SHA-512" hashValue="uvmQhqFRrgwXeeJY7WJLMD0GXpgzhCZs5Ou2SKpEQ0SU7JqnGxSpaX+vXiADomRsvA3U2SbkLPbn+DDLpsQLwg==" saltValue="29nw0keRe1hl7oI2lWQJ8A==" spinCount="100000" sheet="1" objects="1" scenarios="1" selectLockedCells="1" selectUnlockedCells="1"/>
  <mergeCells count="45">
    <mergeCell ref="B39:C39"/>
    <mergeCell ref="A2:D2"/>
    <mergeCell ref="A3:D3"/>
    <mergeCell ref="A12:C12"/>
    <mergeCell ref="A14:D14"/>
    <mergeCell ref="A16:D16"/>
    <mergeCell ref="A21:B21"/>
    <mergeCell ref="A23:D23"/>
    <mergeCell ref="A34:B34"/>
    <mergeCell ref="A35:D35"/>
    <mergeCell ref="B37:C37"/>
    <mergeCell ref="B38:C38"/>
    <mergeCell ref="A80:B80"/>
    <mergeCell ref="B40:C40"/>
    <mergeCell ref="B41:C41"/>
    <mergeCell ref="B42:C42"/>
    <mergeCell ref="A43:C43"/>
    <mergeCell ref="A45:D45"/>
    <mergeCell ref="A51:C51"/>
    <mergeCell ref="A53:D53"/>
    <mergeCell ref="A62:C62"/>
    <mergeCell ref="A63:D63"/>
    <mergeCell ref="A65:D65"/>
    <mergeCell ref="A76:D76"/>
    <mergeCell ref="A108:D108"/>
    <mergeCell ref="A82:D82"/>
    <mergeCell ref="A87:B87"/>
    <mergeCell ref="A89:D89"/>
    <mergeCell ref="B91:C91"/>
    <mergeCell ref="B92:C92"/>
    <mergeCell ref="B93:C93"/>
    <mergeCell ref="B94:C94"/>
    <mergeCell ref="B95:C95"/>
    <mergeCell ref="A96:C96"/>
    <mergeCell ref="A97:D97"/>
    <mergeCell ref="A106:B106"/>
    <mergeCell ref="A116:C116"/>
    <mergeCell ref="B117:C117"/>
    <mergeCell ref="A118:C118"/>
    <mergeCell ref="B110:C110"/>
    <mergeCell ref="B111:C111"/>
    <mergeCell ref="B112:C112"/>
    <mergeCell ref="B113:C113"/>
    <mergeCell ref="B114:C114"/>
    <mergeCell ref="B115:C115"/>
  </mergeCells>
  <pageMargins left="0.511811024" right="0.511811024" top="0.78740157499999996" bottom="0.78740157499999996" header="0.31496062000000002" footer="0.31496062000000002"/>
  <pageSetup paperSize="9" scale="99" orientation="portrait" r:id="rId1"/>
  <colBreaks count="1" manualBreakCount="1">
    <brk id="4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020B3-CBC0-404F-960D-3C10C0B61B72}">
  <dimension ref="A1:F118"/>
  <sheetViews>
    <sheetView view="pageBreakPreview" topLeftCell="A88" zoomScale="60" zoomScaleNormal="100" workbookViewId="0"/>
  </sheetViews>
  <sheetFormatPr defaultRowHeight="13" x14ac:dyDescent="0.3"/>
  <cols>
    <col min="1" max="1" width="4.69921875" customWidth="1"/>
    <col min="2" max="2" width="65.296875" customWidth="1"/>
    <col min="3" max="3" width="17.296875" customWidth="1"/>
    <col min="4" max="4" width="16.19921875" customWidth="1"/>
    <col min="5" max="5" width="16.09765625" customWidth="1"/>
    <col min="6" max="6" width="12.09765625" bestFit="1" customWidth="1"/>
  </cols>
  <sheetData>
    <row r="1" spans="1:4" ht="87.5" customHeight="1" x14ac:dyDescent="0.3"/>
    <row r="2" spans="1:4" ht="72.5" customHeight="1" x14ac:dyDescent="0.3">
      <c r="A2" s="93" t="s">
        <v>115</v>
      </c>
      <c r="B2" s="94"/>
      <c r="C2" s="94"/>
      <c r="D2" s="95"/>
    </row>
    <row r="3" spans="1:4" ht="15.75" customHeight="1" x14ac:dyDescent="0.3">
      <c r="A3" s="82" t="s">
        <v>0</v>
      </c>
      <c r="B3" s="82"/>
      <c r="C3" s="82"/>
      <c r="D3" s="82"/>
    </row>
    <row r="4" spans="1:4" ht="14.75" customHeight="1" x14ac:dyDescent="0.3">
      <c r="A4" s="2"/>
      <c r="B4" s="2"/>
      <c r="C4" s="2"/>
      <c r="D4" s="2"/>
    </row>
    <row r="5" spans="1:4" ht="16.5" customHeight="1" x14ac:dyDescent="0.3">
      <c r="A5" s="3">
        <v>1</v>
      </c>
      <c r="B5" s="4" t="s">
        <v>1</v>
      </c>
      <c r="C5" s="5" t="s">
        <v>2</v>
      </c>
      <c r="D5" s="6" t="s">
        <v>3</v>
      </c>
    </row>
    <row r="6" spans="1:4" ht="17" customHeight="1" x14ac:dyDescent="0.3">
      <c r="A6" s="7" t="s">
        <v>4</v>
      </c>
      <c r="B6" s="8" t="s">
        <v>5</v>
      </c>
      <c r="C6" s="9">
        <v>100</v>
      </c>
      <c r="D6" s="10">
        <v>1341.08</v>
      </c>
    </row>
    <row r="7" spans="1:4" ht="17" customHeight="1" x14ac:dyDescent="0.3">
      <c r="A7" s="7" t="s">
        <v>6</v>
      </c>
      <c r="B7" s="8" t="s">
        <v>7</v>
      </c>
      <c r="C7" s="9">
        <v>0</v>
      </c>
      <c r="D7" s="11">
        <v>0</v>
      </c>
    </row>
    <row r="8" spans="1:4" ht="17" customHeight="1" x14ac:dyDescent="0.3">
      <c r="A8" s="7" t="s">
        <v>8</v>
      </c>
      <c r="B8" s="8" t="s">
        <v>9</v>
      </c>
      <c r="C8" s="9">
        <v>0</v>
      </c>
      <c r="D8" s="11">
        <v>0</v>
      </c>
    </row>
    <row r="9" spans="1:4" ht="16" customHeight="1" x14ac:dyDescent="0.3">
      <c r="A9" s="7" t="s">
        <v>10</v>
      </c>
      <c r="B9" s="8" t="s">
        <v>11</v>
      </c>
      <c r="C9" s="9">
        <v>0</v>
      </c>
      <c r="D9" s="11">
        <v>0</v>
      </c>
    </row>
    <row r="10" spans="1:4" ht="17" customHeight="1" x14ac:dyDescent="0.3">
      <c r="A10" s="7" t="s">
        <v>12</v>
      </c>
      <c r="B10" s="8" t="s">
        <v>13</v>
      </c>
      <c r="C10" s="9">
        <v>0</v>
      </c>
      <c r="D10" s="11">
        <v>0</v>
      </c>
    </row>
    <row r="11" spans="1:4" ht="17" customHeight="1" x14ac:dyDescent="0.3">
      <c r="A11" s="7" t="s">
        <v>14</v>
      </c>
      <c r="B11" s="8" t="s">
        <v>15</v>
      </c>
      <c r="C11" s="9">
        <v>0</v>
      </c>
      <c r="D11" s="11">
        <v>0</v>
      </c>
    </row>
    <row r="12" spans="1:4" ht="17" customHeight="1" x14ac:dyDescent="0.3">
      <c r="A12" s="79" t="s">
        <v>16</v>
      </c>
      <c r="B12" s="80"/>
      <c r="C12" s="81"/>
      <c r="D12" s="12">
        <f>D6</f>
        <v>1341.08</v>
      </c>
    </row>
    <row r="13" spans="1:4" ht="17.5" customHeight="1" x14ac:dyDescent="0.3">
      <c r="A13" s="2"/>
      <c r="B13" s="2"/>
      <c r="C13" s="2"/>
      <c r="D13" s="2"/>
    </row>
    <row r="14" spans="1:4" ht="16.25" customHeight="1" x14ac:dyDescent="0.3">
      <c r="A14" s="82" t="s">
        <v>17</v>
      </c>
      <c r="B14" s="82"/>
      <c r="C14" s="82"/>
      <c r="D14" s="82"/>
    </row>
    <row r="15" spans="1:4" ht="8.75" customHeight="1" x14ac:dyDescent="0.3">
      <c r="A15" s="2"/>
      <c r="B15" s="2"/>
      <c r="C15" s="2"/>
      <c r="D15" s="2"/>
    </row>
    <row r="16" spans="1:4" ht="15.25" customHeight="1" x14ac:dyDescent="0.3">
      <c r="A16" s="89" t="s">
        <v>18</v>
      </c>
      <c r="B16" s="89"/>
      <c r="C16" s="89"/>
      <c r="D16" s="89"/>
    </row>
    <row r="17" spans="1:4" ht="14.75" customHeight="1" x14ac:dyDescent="0.3">
      <c r="A17" s="2"/>
      <c r="B17" s="2"/>
      <c r="C17" s="2"/>
      <c r="D17" s="2"/>
    </row>
    <row r="18" spans="1:4" ht="16.5" customHeight="1" x14ac:dyDescent="0.3">
      <c r="A18" s="6" t="s">
        <v>19</v>
      </c>
      <c r="B18" s="4" t="s">
        <v>20</v>
      </c>
      <c r="C18" s="5" t="s">
        <v>2</v>
      </c>
      <c r="D18" s="6" t="s">
        <v>3</v>
      </c>
    </row>
    <row r="19" spans="1:4" ht="17" customHeight="1" x14ac:dyDescent="0.3">
      <c r="A19" s="7" t="s">
        <v>4</v>
      </c>
      <c r="B19" s="8" t="s">
        <v>21</v>
      </c>
      <c r="C19" s="13">
        <v>8.33</v>
      </c>
      <c r="D19" s="11">
        <f>C19*D12/100</f>
        <v>111.71196399999999</v>
      </c>
    </row>
    <row r="20" spans="1:4" ht="17" customHeight="1" x14ac:dyDescent="0.3">
      <c r="A20" s="7" t="s">
        <v>6</v>
      </c>
      <c r="B20" s="8" t="s">
        <v>22</v>
      </c>
      <c r="C20" s="13">
        <v>12.1</v>
      </c>
      <c r="D20" s="11">
        <f>C20*D12/100</f>
        <v>162.27068</v>
      </c>
    </row>
    <row r="21" spans="1:4" ht="16.75" customHeight="1" x14ac:dyDescent="0.3">
      <c r="A21" s="79" t="s">
        <v>16</v>
      </c>
      <c r="B21" s="81"/>
      <c r="C21" s="13">
        <v>20.43</v>
      </c>
      <c r="D21" s="14">
        <f>SUM(D19:D20)</f>
        <v>273.98264399999999</v>
      </c>
    </row>
    <row r="22" spans="1:4" ht="14.75" customHeight="1" x14ac:dyDescent="0.3">
      <c r="A22" s="2"/>
      <c r="B22" s="2"/>
      <c r="C22" s="2"/>
      <c r="D22" s="2"/>
    </row>
    <row r="23" spans="1:4" ht="23.25" customHeight="1" x14ac:dyDescent="0.3">
      <c r="A23" s="92" t="s">
        <v>23</v>
      </c>
      <c r="B23" s="92"/>
      <c r="C23" s="92"/>
      <c r="D23" s="92"/>
    </row>
    <row r="24" spans="1:4" ht="11.75" customHeight="1" x14ac:dyDescent="0.3">
      <c r="A24" s="2"/>
      <c r="B24" s="2"/>
      <c r="C24" s="2"/>
      <c r="D24" s="2"/>
    </row>
    <row r="25" spans="1:4" ht="16.5" customHeight="1" x14ac:dyDescent="0.3">
      <c r="A25" s="6" t="s">
        <v>24</v>
      </c>
      <c r="B25" s="4" t="s">
        <v>25</v>
      </c>
      <c r="C25" s="5" t="s">
        <v>2</v>
      </c>
      <c r="D25" s="6" t="s">
        <v>3</v>
      </c>
    </row>
    <row r="26" spans="1:4" ht="17" customHeight="1" x14ac:dyDescent="0.3">
      <c r="A26" s="7" t="s">
        <v>4</v>
      </c>
      <c r="B26" s="8" t="s">
        <v>26</v>
      </c>
      <c r="C26" s="13">
        <v>20</v>
      </c>
      <c r="D26" s="11">
        <f>($D$21+$D$12)*C26/100</f>
        <v>323.01252879999998</v>
      </c>
    </row>
    <row r="27" spans="1:4" ht="17" customHeight="1" x14ac:dyDescent="0.3">
      <c r="A27" s="7" t="s">
        <v>6</v>
      </c>
      <c r="B27" s="8" t="s">
        <v>27</v>
      </c>
      <c r="C27" s="13">
        <v>2.5</v>
      </c>
      <c r="D27" s="11">
        <f t="shared" ref="D27:D33" si="0">($D$21+$D$12)*C27/100</f>
        <v>40.376566099999998</v>
      </c>
    </row>
    <row r="28" spans="1:4" ht="17" customHeight="1" x14ac:dyDescent="0.3">
      <c r="A28" s="7" t="s">
        <v>8</v>
      </c>
      <c r="B28" s="8" t="s">
        <v>28</v>
      </c>
      <c r="C28" s="13">
        <v>3</v>
      </c>
      <c r="D28" s="11">
        <f t="shared" si="0"/>
        <v>48.451879319999996</v>
      </c>
    </row>
    <row r="29" spans="1:4" ht="16" customHeight="1" x14ac:dyDescent="0.3">
      <c r="A29" s="7" t="s">
        <v>10</v>
      </c>
      <c r="B29" s="8" t="s">
        <v>29</v>
      </c>
      <c r="C29" s="13">
        <v>1.5</v>
      </c>
      <c r="D29" s="11">
        <f t="shared" si="0"/>
        <v>24.225939659999998</v>
      </c>
    </row>
    <row r="30" spans="1:4" ht="17" customHeight="1" x14ac:dyDescent="0.3">
      <c r="A30" s="7" t="s">
        <v>12</v>
      </c>
      <c r="B30" s="8" t="s">
        <v>30</v>
      </c>
      <c r="C30" s="13">
        <v>1</v>
      </c>
      <c r="D30" s="11">
        <f>($D$21+$D$12)*C30/100</f>
        <v>16.15062644</v>
      </c>
    </row>
    <row r="31" spans="1:4" ht="17" customHeight="1" x14ac:dyDescent="0.3">
      <c r="A31" s="7" t="s">
        <v>14</v>
      </c>
      <c r="B31" s="8" t="s">
        <v>31</v>
      </c>
      <c r="C31" s="13">
        <v>0.6</v>
      </c>
      <c r="D31" s="11">
        <f t="shared" si="0"/>
        <v>9.6903758639999982</v>
      </c>
    </row>
    <row r="32" spans="1:4" ht="17" customHeight="1" x14ac:dyDescent="0.3">
      <c r="A32" s="7" t="s">
        <v>32</v>
      </c>
      <c r="B32" s="8" t="s">
        <v>33</v>
      </c>
      <c r="C32" s="13">
        <v>0.2</v>
      </c>
      <c r="D32" s="11">
        <f t="shared" si="0"/>
        <v>3.230125288</v>
      </c>
    </row>
    <row r="33" spans="1:4" ht="17" customHeight="1" x14ac:dyDescent="0.3">
      <c r="A33" s="7" t="s">
        <v>34</v>
      </c>
      <c r="B33" s="8" t="s">
        <v>35</v>
      </c>
      <c r="C33" s="13">
        <v>8</v>
      </c>
      <c r="D33" s="11">
        <f t="shared" si="0"/>
        <v>129.20501152</v>
      </c>
    </row>
    <row r="34" spans="1:4" ht="17.25" customHeight="1" x14ac:dyDescent="0.3">
      <c r="A34" s="79" t="s">
        <v>16</v>
      </c>
      <c r="B34" s="81"/>
      <c r="C34" s="15">
        <v>36.799999999999997</v>
      </c>
      <c r="D34" s="14">
        <f>SUM(D26:D33)</f>
        <v>594.34305299199991</v>
      </c>
    </row>
    <row r="35" spans="1:4" ht="16.5" customHeight="1" x14ac:dyDescent="0.3">
      <c r="A35" s="89" t="s">
        <v>36</v>
      </c>
      <c r="B35" s="89"/>
      <c r="C35" s="89"/>
      <c r="D35" s="89"/>
    </row>
    <row r="36" spans="1:4" ht="16" customHeight="1" x14ac:dyDescent="0.3">
      <c r="A36" s="2"/>
      <c r="B36" s="2"/>
      <c r="C36" s="2"/>
      <c r="D36" s="2"/>
    </row>
    <row r="37" spans="1:4" ht="16.5" customHeight="1" x14ac:dyDescent="0.3">
      <c r="A37" s="6" t="s">
        <v>37</v>
      </c>
      <c r="B37" s="84" t="s">
        <v>38</v>
      </c>
      <c r="C37" s="85"/>
      <c r="D37" s="6" t="s">
        <v>3</v>
      </c>
    </row>
    <row r="38" spans="1:4" ht="17" customHeight="1" x14ac:dyDescent="0.3">
      <c r="A38" s="7" t="s">
        <v>4</v>
      </c>
      <c r="B38" s="86" t="s">
        <v>39</v>
      </c>
      <c r="C38" s="87"/>
      <c r="D38" s="11">
        <v>139.54</v>
      </c>
    </row>
    <row r="39" spans="1:4" ht="17" customHeight="1" x14ac:dyDescent="0.3">
      <c r="A39" s="7" t="s">
        <v>6</v>
      </c>
      <c r="B39" s="86" t="s">
        <v>40</v>
      </c>
      <c r="C39" s="87"/>
      <c r="D39" s="11">
        <f>21*22*85%</f>
        <v>392.7</v>
      </c>
    </row>
    <row r="40" spans="1:4" ht="17" customHeight="1" x14ac:dyDescent="0.3">
      <c r="A40" s="7" t="s">
        <v>8</v>
      </c>
      <c r="B40" s="86" t="s">
        <v>41</v>
      </c>
      <c r="C40" s="87"/>
      <c r="D40" s="11">
        <f>D6*3.8%</f>
        <v>50.961039999999997</v>
      </c>
    </row>
    <row r="41" spans="1:4" ht="17" customHeight="1" x14ac:dyDescent="0.3">
      <c r="A41" s="7" t="s">
        <v>10</v>
      </c>
      <c r="B41" s="86" t="s">
        <v>42</v>
      </c>
      <c r="C41" s="87"/>
      <c r="D41" s="11">
        <v>5</v>
      </c>
    </row>
    <row r="42" spans="1:4" ht="17" customHeight="1" x14ac:dyDescent="0.3">
      <c r="A42" s="7" t="s">
        <v>12</v>
      </c>
      <c r="B42" s="86" t="s">
        <v>43</v>
      </c>
      <c r="C42" s="87"/>
      <c r="D42" s="11">
        <v>121</v>
      </c>
    </row>
    <row r="43" spans="1:4" ht="16.75" customHeight="1" x14ac:dyDescent="0.3">
      <c r="A43" s="79" t="s">
        <v>16</v>
      </c>
      <c r="B43" s="80"/>
      <c r="C43" s="81"/>
      <c r="D43" s="14">
        <f>SUM(D38:D42)</f>
        <v>709.20104000000003</v>
      </c>
    </row>
    <row r="44" spans="1:4" x14ac:dyDescent="0.3">
      <c r="A44" s="1"/>
      <c r="B44" s="1"/>
      <c r="C44" s="1"/>
      <c r="D44" s="1"/>
    </row>
    <row r="45" spans="1:4" ht="15.25" customHeight="1" x14ac:dyDescent="0.3">
      <c r="A45" s="91" t="s">
        <v>44</v>
      </c>
      <c r="B45" s="91"/>
      <c r="C45" s="91"/>
      <c r="D45" s="91"/>
    </row>
    <row r="46" spans="1:4" ht="16.75" customHeight="1" x14ac:dyDescent="0.3">
      <c r="A46" s="2"/>
      <c r="B46" s="2"/>
      <c r="C46" s="2"/>
      <c r="D46" s="2"/>
    </row>
    <row r="47" spans="1:4" ht="16.5" customHeight="1" x14ac:dyDescent="0.3">
      <c r="A47" s="3">
        <v>2</v>
      </c>
      <c r="B47" s="4" t="s">
        <v>45</v>
      </c>
      <c r="C47" s="5" t="s">
        <v>2</v>
      </c>
      <c r="D47" s="6" t="s">
        <v>3</v>
      </c>
    </row>
    <row r="48" spans="1:4" ht="16" customHeight="1" x14ac:dyDescent="0.3">
      <c r="A48" s="16" t="s">
        <v>46</v>
      </c>
      <c r="B48" s="8" t="s">
        <v>47</v>
      </c>
      <c r="C48" s="17"/>
      <c r="D48" s="11">
        <f>D21</f>
        <v>273.98264399999999</v>
      </c>
    </row>
    <row r="49" spans="1:4" ht="17" customHeight="1" x14ac:dyDescent="0.3">
      <c r="A49" s="16" t="s">
        <v>48</v>
      </c>
      <c r="B49" s="8" t="s">
        <v>49</v>
      </c>
      <c r="C49" s="17"/>
      <c r="D49" s="11">
        <f>D34</f>
        <v>594.34305299199991</v>
      </c>
    </row>
    <row r="50" spans="1:4" ht="17" customHeight="1" x14ac:dyDescent="0.3">
      <c r="A50" s="16" t="s">
        <v>50</v>
      </c>
      <c r="B50" s="8" t="s">
        <v>51</v>
      </c>
      <c r="C50" s="17"/>
      <c r="D50" s="11">
        <f>D43</f>
        <v>709.20104000000003</v>
      </c>
    </row>
    <row r="51" spans="1:4" ht="17.5" customHeight="1" x14ac:dyDescent="0.3">
      <c r="A51" s="79" t="s">
        <v>16</v>
      </c>
      <c r="B51" s="80"/>
      <c r="C51" s="81"/>
      <c r="D51" s="12">
        <f>SUM(D48:D50)</f>
        <v>1577.5267369919998</v>
      </c>
    </row>
    <row r="52" spans="1:4" x14ac:dyDescent="0.3">
      <c r="A52" s="1"/>
      <c r="B52" s="1"/>
      <c r="C52" s="1"/>
      <c r="D52" s="1"/>
    </row>
    <row r="53" spans="1:4" ht="16" customHeight="1" x14ac:dyDescent="0.3">
      <c r="A53" s="82" t="s">
        <v>52</v>
      </c>
      <c r="B53" s="82"/>
      <c r="C53" s="82"/>
      <c r="D53" s="82"/>
    </row>
    <row r="54" spans="1:4" ht="16" customHeight="1" x14ac:dyDescent="0.3">
      <c r="A54" s="2"/>
      <c r="B54" s="2"/>
      <c r="C54" s="2"/>
      <c r="D54" s="2"/>
    </row>
    <row r="55" spans="1:4" ht="16.5" customHeight="1" x14ac:dyDescent="0.3">
      <c r="A55" s="3">
        <v>3</v>
      </c>
      <c r="B55" s="4" t="s">
        <v>53</v>
      </c>
      <c r="C55" s="5" t="s">
        <v>2</v>
      </c>
      <c r="D55" s="6" t="s">
        <v>3</v>
      </c>
    </row>
    <row r="56" spans="1:4" ht="17" customHeight="1" x14ac:dyDescent="0.3">
      <c r="A56" s="7" t="s">
        <v>4</v>
      </c>
      <c r="B56" s="8" t="s">
        <v>54</v>
      </c>
      <c r="C56" s="13">
        <v>0.42</v>
      </c>
      <c r="D56" s="11">
        <f t="shared" ref="D56:D61" si="1">C56*$D$12/100</f>
        <v>5.6325359999999991</v>
      </c>
    </row>
    <row r="57" spans="1:4" ht="17" customHeight="1" x14ac:dyDescent="0.3">
      <c r="A57" s="7" t="s">
        <v>6</v>
      </c>
      <c r="B57" s="8" t="s">
        <v>55</v>
      </c>
      <c r="C57" s="13">
        <v>0.03</v>
      </c>
      <c r="D57" s="11">
        <f t="shared" si="1"/>
        <v>0.40232399999999996</v>
      </c>
    </row>
    <row r="58" spans="1:4" ht="28.5" customHeight="1" x14ac:dyDescent="0.3">
      <c r="A58" s="7" t="s">
        <v>8</v>
      </c>
      <c r="B58" s="18" t="s">
        <v>56</v>
      </c>
      <c r="C58" s="13">
        <v>0.21</v>
      </c>
      <c r="D58" s="11">
        <f t="shared" si="1"/>
        <v>2.8162679999999995</v>
      </c>
    </row>
    <row r="59" spans="1:4" ht="17" customHeight="1" x14ac:dyDescent="0.3">
      <c r="A59" s="7" t="s">
        <v>10</v>
      </c>
      <c r="B59" s="8" t="s">
        <v>57</v>
      </c>
      <c r="C59" s="13">
        <v>1.94</v>
      </c>
      <c r="D59" s="11">
        <f t="shared" si="1"/>
        <v>26.016951999999996</v>
      </c>
    </row>
    <row r="60" spans="1:4" ht="28.5" customHeight="1" x14ac:dyDescent="0.3">
      <c r="A60" s="7" t="s">
        <v>12</v>
      </c>
      <c r="B60" s="18" t="s">
        <v>58</v>
      </c>
      <c r="C60" s="13">
        <v>0.71</v>
      </c>
      <c r="D60" s="11">
        <f t="shared" si="1"/>
        <v>9.5216679999999982</v>
      </c>
    </row>
    <row r="61" spans="1:4" ht="28.5" customHeight="1" x14ac:dyDescent="0.3">
      <c r="A61" s="7" t="s">
        <v>14</v>
      </c>
      <c r="B61" s="18" t="s">
        <v>59</v>
      </c>
      <c r="C61" s="13">
        <v>3.88</v>
      </c>
      <c r="D61" s="11">
        <f t="shared" si="1"/>
        <v>52.033903999999993</v>
      </c>
    </row>
    <row r="62" spans="1:4" ht="17.25" customHeight="1" x14ac:dyDescent="0.3">
      <c r="A62" s="79" t="s">
        <v>16</v>
      </c>
      <c r="B62" s="80"/>
      <c r="C62" s="81"/>
      <c r="D62" s="14">
        <f>SUM(D56:D61)</f>
        <v>96.423651999999976</v>
      </c>
    </row>
    <row r="63" spans="1:4" ht="16.5" customHeight="1" x14ac:dyDescent="0.3">
      <c r="A63" s="82" t="s">
        <v>60</v>
      </c>
      <c r="B63" s="82"/>
      <c r="C63" s="82"/>
      <c r="D63" s="82"/>
    </row>
    <row r="64" spans="1:4" ht="11.75" customHeight="1" x14ac:dyDescent="0.3">
      <c r="A64" s="2"/>
      <c r="B64" s="2"/>
      <c r="C64" s="2"/>
      <c r="D64" s="2"/>
    </row>
    <row r="65" spans="1:5" ht="15.25" customHeight="1" x14ac:dyDescent="0.3">
      <c r="A65" s="90" t="s">
        <v>61</v>
      </c>
      <c r="B65" s="90"/>
      <c r="C65" s="90"/>
      <c r="D65" s="90"/>
    </row>
    <row r="66" spans="1:5" ht="11.75" customHeight="1" x14ac:dyDescent="0.3">
      <c r="A66" s="2"/>
      <c r="B66" s="2"/>
      <c r="C66" s="2"/>
      <c r="D66" s="2"/>
    </row>
    <row r="67" spans="1:5" ht="16.5" customHeight="1" x14ac:dyDescent="0.3">
      <c r="A67" s="6" t="s">
        <v>62</v>
      </c>
      <c r="B67" s="4" t="s">
        <v>63</v>
      </c>
      <c r="C67" s="5" t="s">
        <v>2</v>
      </c>
      <c r="D67" s="6" t="s">
        <v>3</v>
      </c>
      <c r="E67" s="21"/>
    </row>
    <row r="68" spans="1:5" ht="17" customHeight="1" x14ac:dyDescent="0.3">
      <c r="A68" s="7" t="s">
        <v>4</v>
      </c>
      <c r="B68" s="8" t="s">
        <v>64</v>
      </c>
      <c r="C68" s="13">
        <v>0.93</v>
      </c>
      <c r="D68" s="11">
        <f>($D$62+$D$51+$D$12)*C68/100</f>
        <v>28.039782617625598</v>
      </c>
    </row>
    <row r="69" spans="1:5" ht="17" customHeight="1" x14ac:dyDescent="0.3">
      <c r="A69" s="7" t="s">
        <v>6</v>
      </c>
      <c r="B69" s="8" t="s">
        <v>65</v>
      </c>
      <c r="C69" s="13">
        <v>0.56000000000000005</v>
      </c>
      <c r="D69" s="11">
        <f t="shared" ref="D69:D72" si="2">($D$62+$D$51+$D$12)*C69/100</f>
        <v>16.884170178355202</v>
      </c>
    </row>
    <row r="70" spans="1:5" ht="17" customHeight="1" x14ac:dyDescent="0.3">
      <c r="A70" s="7" t="s">
        <v>8</v>
      </c>
      <c r="B70" s="8" t="s">
        <v>66</v>
      </c>
      <c r="C70" s="13">
        <v>0.03</v>
      </c>
      <c r="D70" s="11">
        <f t="shared" si="2"/>
        <v>0.90450911669759992</v>
      </c>
    </row>
    <row r="71" spans="1:5" ht="17" customHeight="1" x14ac:dyDescent="0.3">
      <c r="A71" s="7" t="s">
        <v>10</v>
      </c>
      <c r="B71" s="8" t="s">
        <v>67</v>
      </c>
      <c r="C71" s="13">
        <v>0.08</v>
      </c>
      <c r="D71" s="11">
        <f t="shared" si="2"/>
        <v>2.4120243111935995</v>
      </c>
    </row>
    <row r="72" spans="1:5" ht="16" customHeight="1" x14ac:dyDescent="0.3">
      <c r="A72" s="7" t="s">
        <v>12</v>
      </c>
      <c r="B72" s="8" t="s">
        <v>68</v>
      </c>
      <c r="C72" s="13">
        <v>0.04</v>
      </c>
      <c r="D72" s="11">
        <f t="shared" si="2"/>
        <v>1.2060121555967998</v>
      </c>
    </row>
    <row r="73" spans="1:5" ht="17" customHeight="1" x14ac:dyDescent="0.3">
      <c r="A73" s="7" t="s">
        <v>14</v>
      </c>
      <c r="B73" s="8" t="s">
        <v>69</v>
      </c>
      <c r="C73" s="13">
        <v>0</v>
      </c>
      <c r="D73" s="11">
        <v>0</v>
      </c>
    </row>
    <row r="74" spans="1:5" ht="17.5" customHeight="1" x14ac:dyDescent="0.3">
      <c r="A74" s="17"/>
      <c r="B74" s="5" t="s">
        <v>16</v>
      </c>
      <c r="C74" s="17"/>
      <c r="D74" s="14">
        <f>SUM(D68:D73)</f>
        <v>49.446498379468792</v>
      </c>
    </row>
    <row r="75" spans="1:5" ht="16" customHeight="1" x14ac:dyDescent="0.3">
      <c r="A75" s="2"/>
      <c r="B75" s="2"/>
      <c r="C75" s="2"/>
      <c r="D75" s="2"/>
    </row>
    <row r="76" spans="1:5" ht="16" customHeight="1" x14ac:dyDescent="0.3">
      <c r="A76" s="89" t="s">
        <v>70</v>
      </c>
      <c r="B76" s="89"/>
      <c r="C76" s="89"/>
      <c r="D76" s="89"/>
    </row>
    <row r="77" spans="1:5" ht="11.75" customHeight="1" x14ac:dyDescent="0.3">
      <c r="A77" s="2"/>
      <c r="B77" s="2"/>
      <c r="C77" s="2"/>
      <c r="D77" s="2"/>
    </row>
    <row r="78" spans="1:5" ht="16.5" customHeight="1" x14ac:dyDescent="0.3">
      <c r="A78" s="6" t="s">
        <v>71</v>
      </c>
      <c r="B78" s="4" t="s">
        <v>72</v>
      </c>
      <c r="C78" s="5" t="s">
        <v>2</v>
      </c>
      <c r="D78" s="6" t="s">
        <v>3</v>
      </c>
    </row>
    <row r="79" spans="1:5" ht="17" customHeight="1" x14ac:dyDescent="0.3">
      <c r="A79" s="7" t="s">
        <v>4</v>
      </c>
      <c r="B79" s="8" t="s">
        <v>73</v>
      </c>
      <c r="C79" s="13">
        <v>0</v>
      </c>
      <c r="D79" s="11">
        <v>0</v>
      </c>
    </row>
    <row r="80" spans="1:5" ht="16.75" customHeight="1" x14ac:dyDescent="0.3">
      <c r="A80" s="79" t="s">
        <v>16</v>
      </c>
      <c r="B80" s="81"/>
      <c r="C80" s="13">
        <v>0</v>
      </c>
      <c r="D80" s="14">
        <v>0</v>
      </c>
    </row>
    <row r="81" spans="1:4" x14ac:dyDescent="0.3">
      <c r="A81" s="1"/>
      <c r="B81" s="1"/>
      <c r="C81" s="1"/>
      <c r="D81" s="1"/>
    </row>
    <row r="82" spans="1:4" ht="22.5" customHeight="1" x14ac:dyDescent="0.3">
      <c r="A82" s="88" t="s">
        <v>74</v>
      </c>
      <c r="B82" s="88"/>
      <c r="C82" s="88"/>
      <c r="D82" s="88"/>
    </row>
    <row r="83" spans="1:4" ht="12.75" customHeight="1" x14ac:dyDescent="0.3">
      <c r="A83" s="2"/>
      <c r="B83" s="2"/>
      <c r="C83" s="2"/>
      <c r="D83" s="2"/>
    </row>
    <row r="84" spans="1:4" ht="16.5" customHeight="1" x14ac:dyDescent="0.3">
      <c r="A84" s="3">
        <v>4</v>
      </c>
      <c r="B84" s="4" t="s">
        <v>75</v>
      </c>
      <c r="C84" s="5" t="s">
        <v>2</v>
      </c>
      <c r="D84" s="6" t="s">
        <v>3</v>
      </c>
    </row>
    <row r="85" spans="1:4" ht="17" customHeight="1" x14ac:dyDescent="0.3">
      <c r="A85" s="16" t="s">
        <v>76</v>
      </c>
      <c r="B85" s="8" t="s">
        <v>77</v>
      </c>
      <c r="C85" s="13">
        <v>0</v>
      </c>
      <c r="D85" s="11">
        <f>D74</f>
        <v>49.446498379468792</v>
      </c>
    </row>
    <row r="86" spans="1:4" ht="16" customHeight="1" x14ac:dyDescent="0.3">
      <c r="A86" s="16" t="s">
        <v>78</v>
      </c>
      <c r="B86" s="8" t="s">
        <v>79</v>
      </c>
      <c r="C86" s="13">
        <v>0</v>
      </c>
      <c r="D86" s="11">
        <v>0</v>
      </c>
    </row>
    <row r="87" spans="1:4" ht="17.5" customHeight="1" x14ac:dyDescent="0.3">
      <c r="A87" s="79" t="s">
        <v>16</v>
      </c>
      <c r="B87" s="81"/>
      <c r="C87" s="15">
        <v>0</v>
      </c>
      <c r="D87" s="14">
        <f>D85</f>
        <v>49.446498379468792</v>
      </c>
    </row>
    <row r="88" spans="1:4" x14ac:dyDescent="0.3">
      <c r="A88" s="2"/>
      <c r="B88" s="2"/>
      <c r="C88" s="2"/>
      <c r="D88" s="2"/>
    </row>
    <row r="89" spans="1:4" ht="15.25" customHeight="1" x14ac:dyDescent="0.3">
      <c r="A89" s="82" t="s">
        <v>80</v>
      </c>
      <c r="B89" s="82"/>
      <c r="C89" s="82"/>
      <c r="D89" s="82"/>
    </row>
    <row r="90" spans="1:4" ht="11.75" customHeight="1" x14ac:dyDescent="0.3">
      <c r="A90" s="2"/>
      <c r="B90" s="2"/>
      <c r="C90" s="2"/>
      <c r="D90" s="2"/>
    </row>
    <row r="91" spans="1:4" ht="16.5" customHeight="1" x14ac:dyDescent="0.3">
      <c r="A91" s="3">
        <v>5</v>
      </c>
      <c r="B91" s="84" t="s">
        <v>81</v>
      </c>
      <c r="C91" s="85"/>
      <c r="D91" s="6" t="s">
        <v>3</v>
      </c>
    </row>
    <row r="92" spans="1:4" ht="17" customHeight="1" x14ac:dyDescent="0.3">
      <c r="A92" s="7" t="s">
        <v>4</v>
      </c>
      <c r="B92" s="86" t="s">
        <v>82</v>
      </c>
      <c r="C92" s="87"/>
      <c r="D92" s="11">
        <v>25.3</v>
      </c>
    </row>
    <row r="93" spans="1:4" ht="17" customHeight="1" x14ac:dyDescent="0.3">
      <c r="A93" s="7" t="s">
        <v>6</v>
      </c>
      <c r="B93" s="86" t="s">
        <v>83</v>
      </c>
      <c r="C93" s="87"/>
      <c r="D93" s="11">
        <v>140</v>
      </c>
    </row>
    <row r="94" spans="1:4" ht="17" customHeight="1" x14ac:dyDescent="0.3">
      <c r="A94" s="7" t="s">
        <v>8</v>
      </c>
      <c r="B94" s="86" t="s">
        <v>84</v>
      </c>
      <c r="C94" s="87"/>
      <c r="D94" s="11">
        <v>130</v>
      </c>
    </row>
    <row r="95" spans="1:4" ht="17" customHeight="1" x14ac:dyDescent="0.3">
      <c r="A95" s="7" t="s">
        <v>10</v>
      </c>
      <c r="B95" s="86" t="s">
        <v>15</v>
      </c>
      <c r="C95" s="87"/>
      <c r="D95" s="11">
        <v>0</v>
      </c>
    </row>
    <row r="96" spans="1:4" x14ac:dyDescent="0.3">
      <c r="A96" s="79" t="s">
        <v>16</v>
      </c>
      <c r="B96" s="80"/>
      <c r="C96" s="81"/>
      <c r="D96" s="14">
        <f>SUM(D92:D95)</f>
        <v>295.3</v>
      </c>
    </row>
    <row r="97" spans="1:6" ht="16.5" customHeight="1" x14ac:dyDescent="0.3">
      <c r="A97" s="82" t="s">
        <v>85</v>
      </c>
      <c r="B97" s="82"/>
      <c r="C97" s="82"/>
      <c r="D97" s="82"/>
    </row>
    <row r="98" spans="1:6" ht="6" customHeight="1" x14ac:dyDescent="0.3">
      <c r="A98" s="2"/>
      <c r="B98" s="2"/>
      <c r="C98" s="2"/>
      <c r="D98" s="2"/>
    </row>
    <row r="99" spans="1:6" ht="16.5" customHeight="1" x14ac:dyDescent="0.3">
      <c r="A99" s="19">
        <v>6</v>
      </c>
      <c r="B99" s="4" t="s">
        <v>86</v>
      </c>
      <c r="C99" s="5" t="s">
        <v>2</v>
      </c>
      <c r="D99" s="6" t="s">
        <v>3</v>
      </c>
    </row>
    <row r="100" spans="1:6" ht="17" customHeight="1" x14ac:dyDescent="0.3">
      <c r="A100" s="20" t="s">
        <v>4</v>
      </c>
      <c r="B100" s="8" t="s">
        <v>87</v>
      </c>
      <c r="C100" s="13">
        <v>6.1</v>
      </c>
      <c r="D100" s="11">
        <f>E100*C100/100</f>
        <v>204.94639012965956</v>
      </c>
      <c r="E100" s="23">
        <f>D96+D87+D62+D51+D12</f>
        <v>3359.7768873714685</v>
      </c>
      <c r="F100" s="52"/>
    </row>
    <row r="101" spans="1:6" ht="17" customHeight="1" x14ac:dyDescent="0.3">
      <c r="A101" s="20" t="s">
        <v>6</v>
      </c>
      <c r="B101" s="8" t="s">
        <v>88</v>
      </c>
      <c r="C101" s="13">
        <v>6.1</v>
      </c>
      <c r="D101" s="11">
        <f>C101*(E100+D100)/100</f>
        <v>217.4481199275688</v>
      </c>
    </row>
    <row r="102" spans="1:6" ht="17" customHeight="1" x14ac:dyDescent="0.3">
      <c r="A102" s="20" t="s">
        <v>8</v>
      </c>
      <c r="B102" s="8" t="s">
        <v>89</v>
      </c>
      <c r="C102" s="13">
        <v>8.65</v>
      </c>
      <c r="D102" s="11">
        <f ca="1">C102*D118/100</f>
        <v>358.13664573353287</v>
      </c>
      <c r="E102" s="22"/>
    </row>
    <row r="103" spans="1:6" ht="17" customHeight="1" x14ac:dyDescent="0.3">
      <c r="A103" s="17"/>
      <c r="B103" s="8" t="s">
        <v>90</v>
      </c>
      <c r="C103" s="13">
        <v>3.65</v>
      </c>
      <c r="D103" s="11">
        <f ca="1">C103*D118/100</f>
        <v>151.12124357542135</v>
      </c>
      <c r="E103" s="22"/>
    </row>
    <row r="104" spans="1:6" ht="17" customHeight="1" x14ac:dyDescent="0.3">
      <c r="A104" s="17"/>
      <c r="B104" s="8" t="s">
        <v>91</v>
      </c>
      <c r="C104" s="13">
        <v>0</v>
      </c>
      <c r="D104" s="11">
        <v>0</v>
      </c>
    </row>
    <row r="105" spans="1:6" ht="16" customHeight="1" x14ac:dyDescent="0.3">
      <c r="A105" s="17"/>
      <c r="B105" s="8" t="s">
        <v>92</v>
      </c>
      <c r="C105" s="13">
        <v>5</v>
      </c>
      <c r="D105" s="11">
        <f ca="1">C105*D118/100</f>
        <v>207.01540215811147</v>
      </c>
      <c r="E105" s="22"/>
    </row>
    <row r="106" spans="1:6" ht="17.5" customHeight="1" x14ac:dyDescent="0.3">
      <c r="A106" s="79" t="s">
        <v>16</v>
      </c>
      <c r="B106" s="81"/>
      <c r="C106" s="13">
        <v>0</v>
      </c>
      <c r="D106" s="12">
        <f ca="1">D100+D101+D102</f>
        <v>780.5311557907612</v>
      </c>
    </row>
    <row r="107" spans="1:6" ht="18.75" customHeight="1" x14ac:dyDescent="0.3">
      <c r="A107" s="2"/>
      <c r="B107" s="2"/>
      <c r="C107" s="2"/>
      <c r="D107" s="2"/>
    </row>
    <row r="108" spans="1:6" ht="15.5" customHeight="1" x14ac:dyDescent="0.3">
      <c r="A108" s="83" t="s">
        <v>93</v>
      </c>
      <c r="B108" s="83"/>
      <c r="C108" s="83"/>
      <c r="D108" s="83"/>
    </row>
    <row r="109" spans="1:6" ht="6.75" customHeight="1" x14ac:dyDescent="0.3">
      <c r="A109" s="2"/>
      <c r="B109" s="2"/>
      <c r="C109" s="2"/>
      <c r="D109" s="2"/>
    </row>
    <row r="110" spans="1:6" ht="16.5" customHeight="1" x14ac:dyDescent="0.3">
      <c r="A110" s="17"/>
      <c r="B110" s="84" t="s">
        <v>94</v>
      </c>
      <c r="C110" s="85"/>
      <c r="D110" s="6" t="s">
        <v>3</v>
      </c>
    </row>
    <row r="111" spans="1:6" ht="17" customHeight="1" x14ac:dyDescent="0.3">
      <c r="A111" s="5" t="s">
        <v>95</v>
      </c>
      <c r="B111" s="86" t="s">
        <v>96</v>
      </c>
      <c r="C111" s="87"/>
      <c r="D111" s="10">
        <f>D12</f>
        <v>1341.08</v>
      </c>
    </row>
    <row r="112" spans="1:6" ht="17" customHeight="1" x14ac:dyDescent="0.3">
      <c r="A112" s="5" t="s">
        <v>97</v>
      </c>
      <c r="B112" s="86" t="s">
        <v>98</v>
      </c>
      <c r="C112" s="87"/>
      <c r="D112" s="10">
        <f>D51</f>
        <v>1577.5267369919998</v>
      </c>
    </row>
    <row r="113" spans="1:6" ht="16" customHeight="1" x14ac:dyDescent="0.3">
      <c r="A113" s="5" t="s">
        <v>99</v>
      </c>
      <c r="B113" s="86" t="s">
        <v>100</v>
      </c>
      <c r="C113" s="87"/>
      <c r="D113" s="11">
        <f>D62</f>
        <v>96.423651999999976</v>
      </c>
    </row>
    <row r="114" spans="1:6" ht="17" customHeight="1" x14ac:dyDescent="0.3">
      <c r="A114" s="5" t="s">
        <v>101</v>
      </c>
      <c r="B114" s="86" t="s">
        <v>102</v>
      </c>
      <c r="C114" s="87"/>
      <c r="D114" s="11">
        <f>D87</f>
        <v>49.446498379468792</v>
      </c>
    </row>
    <row r="115" spans="1:6" ht="17" customHeight="1" x14ac:dyDescent="0.3">
      <c r="A115" s="5" t="s">
        <v>103</v>
      </c>
      <c r="B115" s="86" t="s">
        <v>104</v>
      </c>
      <c r="C115" s="87"/>
      <c r="D115" s="11">
        <f>D96</f>
        <v>295.3</v>
      </c>
    </row>
    <row r="116" spans="1:6" ht="17" customHeight="1" x14ac:dyDescent="0.3">
      <c r="A116" s="79" t="s">
        <v>105</v>
      </c>
      <c r="B116" s="80"/>
      <c r="C116" s="81"/>
      <c r="D116" s="12">
        <f>SUM(D111:D115)</f>
        <v>3359.7768873714685</v>
      </c>
    </row>
    <row r="117" spans="1:6" ht="17" customHeight="1" x14ac:dyDescent="0.3">
      <c r="A117" s="5" t="s">
        <v>106</v>
      </c>
      <c r="B117" s="86" t="s">
        <v>107</v>
      </c>
      <c r="C117" s="87"/>
      <c r="D117" s="12">
        <f ca="1">D106</f>
        <v>780.5311557907612</v>
      </c>
    </row>
    <row r="118" spans="1:6" ht="17.25" customHeight="1" x14ac:dyDescent="0.3">
      <c r="A118" s="79" t="s">
        <v>108</v>
      </c>
      <c r="B118" s="80"/>
      <c r="C118" s="81"/>
      <c r="D118" s="12">
        <f ca="1">D117+D116</f>
        <v>4140.3080431622293</v>
      </c>
      <c r="F118" s="24"/>
    </row>
  </sheetData>
  <sheetProtection algorithmName="SHA-512" hashValue="KxWFk/hUhDV9pBr61WCwH8u4FxqBA+2OXr5bpx1mOCUGuK1KhBh3VUC/YNgZRYgwpNEplhw3mPlcbUOygAyndQ==" saltValue="gragQhfBu560L6G8WMmwcg==" spinCount="100000" sheet="1" objects="1" scenarios="1" selectLockedCells="1" selectUnlockedCells="1"/>
  <mergeCells count="45">
    <mergeCell ref="B39:C39"/>
    <mergeCell ref="A2:D2"/>
    <mergeCell ref="A3:D3"/>
    <mergeCell ref="A12:C12"/>
    <mergeCell ref="A14:D14"/>
    <mergeCell ref="A16:D16"/>
    <mergeCell ref="A21:B21"/>
    <mergeCell ref="A23:D23"/>
    <mergeCell ref="A34:B34"/>
    <mergeCell ref="A35:D35"/>
    <mergeCell ref="B37:C37"/>
    <mergeCell ref="B38:C38"/>
    <mergeCell ref="A80:B80"/>
    <mergeCell ref="B40:C40"/>
    <mergeCell ref="B41:C41"/>
    <mergeCell ref="B42:C42"/>
    <mergeCell ref="A43:C43"/>
    <mergeCell ref="A45:D45"/>
    <mergeCell ref="A51:C51"/>
    <mergeCell ref="A53:D53"/>
    <mergeCell ref="A62:C62"/>
    <mergeCell ref="A63:D63"/>
    <mergeCell ref="A65:D65"/>
    <mergeCell ref="A76:D76"/>
    <mergeCell ref="A108:D108"/>
    <mergeCell ref="A82:D82"/>
    <mergeCell ref="A87:B87"/>
    <mergeCell ref="A89:D89"/>
    <mergeCell ref="B91:C91"/>
    <mergeCell ref="B92:C92"/>
    <mergeCell ref="B93:C93"/>
    <mergeCell ref="B94:C94"/>
    <mergeCell ref="B95:C95"/>
    <mergeCell ref="A96:C96"/>
    <mergeCell ref="A97:D97"/>
    <mergeCell ref="A106:B106"/>
    <mergeCell ref="A116:C116"/>
    <mergeCell ref="B117:C117"/>
    <mergeCell ref="A118:C118"/>
    <mergeCell ref="B110:C110"/>
    <mergeCell ref="B111:C111"/>
    <mergeCell ref="B112:C112"/>
    <mergeCell ref="B113:C113"/>
    <mergeCell ref="B114:C114"/>
    <mergeCell ref="B115:C115"/>
  </mergeCells>
  <pageMargins left="0.511811024" right="0.511811024" top="0.78740157499999996" bottom="0.78740157499999996" header="0.31496062000000002" footer="0.31496062000000002"/>
  <pageSetup paperSize="9" scale="99" orientation="portrait" r:id="rId1"/>
  <colBreaks count="1" manualBreakCount="1">
    <brk id="4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36EEC-CE6B-4278-84AB-046437B9E27A}">
  <dimension ref="A1:F118"/>
  <sheetViews>
    <sheetView view="pageBreakPreview" topLeftCell="A100" zoomScale="60" zoomScaleNormal="100" workbookViewId="0">
      <selection activeCell="B1" sqref="B1"/>
    </sheetView>
  </sheetViews>
  <sheetFormatPr defaultRowHeight="13" x14ac:dyDescent="0.3"/>
  <cols>
    <col min="1" max="1" width="4.69921875" customWidth="1"/>
    <col min="2" max="2" width="65.296875" customWidth="1"/>
    <col min="3" max="3" width="17.296875" customWidth="1"/>
    <col min="4" max="4" width="16.19921875" customWidth="1"/>
    <col min="5" max="5" width="16.09765625" customWidth="1"/>
    <col min="6" max="6" width="12.09765625" bestFit="1" customWidth="1"/>
  </cols>
  <sheetData>
    <row r="1" spans="1:4" ht="81.5" customHeight="1" x14ac:dyDescent="0.3"/>
    <row r="2" spans="1:4" ht="72.5" customHeight="1" x14ac:dyDescent="0.3">
      <c r="A2" s="93" t="s">
        <v>116</v>
      </c>
      <c r="B2" s="94"/>
      <c r="C2" s="94"/>
      <c r="D2" s="95"/>
    </row>
    <row r="3" spans="1:4" ht="15.75" customHeight="1" x14ac:dyDescent="0.3">
      <c r="A3" s="82" t="s">
        <v>0</v>
      </c>
      <c r="B3" s="82"/>
      <c r="C3" s="82"/>
      <c r="D3" s="82"/>
    </row>
    <row r="4" spans="1:4" ht="14.75" customHeight="1" x14ac:dyDescent="0.3">
      <c r="A4" s="2"/>
      <c r="B4" s="2"/>
      <c r="C4" s="2"/>
      <c r="D4" s="2"/>
    </row>
    <row r="5" spans="1:4" ht="16.5" customHeight="1" x14ac:dyDescent="0.3">
      <c r="A5" s="3">
        <v>1</v>
      </c>
      <c r="B5" s="4" t="s">
        <v>1</v>
      </c>
      <c r="C5" s="5" t="s">
        <v>2</v>
      </c>
      <c r="D5" s="6" t="s">
        <v>3</v>
      </c>
    </row>
    <row r="6" spans="1:4" ht="17" customHeight="1" x14ac:dyDescent="0.3">
      <c r="A6" s="7" t="s">
        <v>4</v>
      </c>
      <c r="B6" s="8" t="s">
        <v>5</v>
      </c>
      <c r="C6" s="9">
        <v>100</v>
      </c>
      <c r="D6" s="10">
        <v>2171.25</v>
      </c>
    </row>
    <row r="7" spans="1:4" ht="17" customHeight="1" x14ac:dyDescent="0.3">
      <c r="A7" s="7" t="s">
        <v>6</v>
      </c>
      <c r="B7" s="8" t="s">
        <v>7</v>
      </c>
      <c r="C7" s="9">
        <v>0</v>
      </c>
      <c r="D7" s="11">
        <v>0</v>
      </c>
    </row>
    <row r="8" spans="1:4" ht="17" customHeight="1" x14ac:dyDescent="0.3">
      <c r="A8" s="7" t="s">
        <v>8</v>
      </c>
      <c r="B8" s="8" t="s">
        <v>9</v>
      </c>
      <c r="C8" s="9">
        <v>0</v>
      </c>
      <c r="D8" s="11">
        <v>0</v>
      </c>
    </row>
    <row r="9" spans="1:4" ht="16" customHeight="1" x14ac:dyDescent="0.3">
      <c r="A9" s="7" t="s">
        <v>10</v>
      </c>
      <c r="B9" s="8" t="s">
        <v>11</v>
      </c>
      <c r="C9" s="9">
        <v>0</v>
      </c>
      <c r="D9" s="11">
        <v>0</v>
      </c>
    </row>
    <row r="10" spans="1:4" ht="17" customHeight="1" x14ac:dyDescent="0.3">
      <c r="A10" s="7" t="s">
        <v>12</v>
      </c>
      <c r="B10" s="8" t="s">
        <v>13</v>
      </c>
      <c r="C10" s="9">
        <v>0</v>
      </c>
      <c r="D10" s="11">
        <v>0</v>
      </c>
    </row>
    <row r="11" spans="1:4" ht="17" customHeight="1" x14ac:dyDescent="0.3">
      <c r="A11" s="7" t="s">
        <v>14</v>
      </c>
      <c r="B11" s="8" t="s">
        <v>15</v>
      </c>
      <c r="C11" s="9">
        <v>0</v>
      </c>
      <c r="D11" s="11">
        <v>0</v>
      </c>
    </row>
    <row r="12" spans="1:4" ht="17" customHeight="1" x14ac:dyDescent="0.3">
      <c r="A12" s="79" t="s">
        <v>16</v>
      </c>
      <c r="B12" s="80"/>
      <c r="C12" s="81"/>
      <c r="D12" s="12">
        <f>D6</f>
        <v>2171.25</v>
      </c>
    </row>
    <row r="13" spans="1:4" ht="17.5" customHeight="1" x14ac:dyDescent="0.3">
      <c r="A13" s="2"/>
      <c r="B13" s="2"/>
      <c r="C13" s="2"/>
      <c r="D13" s="2"/>
    </row>
    <row r="14" spans="1:4" ht="16.25" customHeight="1" x14ac:dyDescent="0.3">
      <c r="A14" s="82" t="s">
        <v>17</v>
      </c>
      <c r="B14" s="82"/>
      <c r="C14" s="82"/>
      <c r="D14" s="82"/>
    </row>
    <row r="15" spans="1:4" ht="8.75" customHeight="1" x14ac:dyDescent="0.3">
      <c r="A15" s="2"/>
      <c r="B15" s="2"/>
      <c r="C15" s="2"/>
      <c r="D15" s="2"/>
    </row>
    <row r="16" spans="1:4" ht="15.25" customHeight="1" x14ac:dyDescent="0.3">
      <c r="A16" s="89" t="s">
        <v>18</v>
      </c>
      <c r="B16" s="89"/>
      <c r="C16" s="89"/>
      <c r="D16" s="89"/>
    </row>
    <row r="17" spans="1:4" ht="14.75" customHeight="1" x14ac:dyDescent="0.3">
      <c r="A17" s="2"/>
      <c r="B17" s="2"/>
      <c r="C17" s="2"/>
      <c r="D17" s="2"/>
    </row>
    <row r="18" spans="1:4" ht="16.5" customHeight="1" x14ac:dyDescent="0.3">
      <c r="A18" s="6" t="s">
        <v>19</v>
      </c>
      <c r="B18" s="4" t="s">
        <v>20</v>
      </c>
      <c r="C18" s="5" t="s">
        <v>2</v>
      </c>
      <c r="D18" s="6" t="s">
        <v>3</v>
      </c>
    </row>
    <row r="19" spans="1:4" ht="17" customHeight="1" x14ac:dyDescent="0.3">
      <c r="A19" s="7" t="s">
        <v>4</v>
      </c>
      <c r="B19" s="8" t="s">
        <v>21</v>
      </c>
      <c r="C19" s="13">
        <v>8.33</v>
      </c>
      <c r="D19" s="11">
        <f>C19*D12/100</f>
        <v>180.86512500000001</v>
      </c>
    </row>
    <row r="20" spans="1:4" ht="17" customHeight="1" x14ac:dyDescent="0.3">
      <c r="A20" s="7" t="s">
        <v>6</v>
      </c>
      <c r="B20" s="8" t="s">
        <v>22</v>
      </c>
      <c r="C20" s="13">
        <v>12.1</v>
      </c>
      <c r="D20" s="11">
        <f>C20*D12/100</f>
        <v>262.72125</v>
      </c>
    </row>
    <row r="21" spans="1:4" ht="16.75" customHeight="1" x14ac:dyDescent="0.3">
      <c r="A21" s="79" t="s">
        <v>16</v>
      </c>
      <c r="B21" s="81"/>
      <c r="C21" s="13">
        <v>20.43</v>
      </c>
      <c r="D21" s="14">
        <f>SUM(D19:D20)</f>
        <v>443.58637499999998</v>
      </c>
    </row>
    <row r="22" spans="1:4" ht="14.75" customHeight="1" x14ac:dyDescent="0.3">
      <c r="A22" s="2"/>
      <c r="B22" s="2"/>
      <c r="C22" s="2"/>
      <c r="D22" s="2"/>
    </row>
    <row r="23" spans="1:4" ht="23.25" customHeight="1" x14ac:dyDescent="0.3">
      <c r="A23" s="92" t="s">
        <v>23</v>
      </c>
      <c r="B23" s="92"/>
      <c r="C23" s="92"/>
      <c r="D23" s="92"/>
    </row>
    <row r="24" spans="1:4" ht="11.75" customHeight="1" x14ac:dyDescent="0.3">
      <c r="A24" s="2"/>
      <c r="B24" s="2"/>
      <c r="C24" s="2"/>
      <c r="D24" s="2"/>
    </row>
    <row r="25" spans="1:4" ht="16.5" customHeight="1" x14ac:dyDescent="0.3">
      <c r="A25" s="6" t="s">
        <v>24</v>
      </c>
      <c r="B25" s="4" t="s">
        <v>25</v>
      </c>
      <c r="C25" s="5" t="s">
        <v>2</v>
      </c>
      <c r="D25" s="6" t="s">
        <v>3</v>
      </c>
    </row>
    <row r="26" spans="1:4" ht="17" customHeight="1" x14ac:dyDescent="0.3">
      <c r="A26" s="7" t="s">
        <v>4</v>
      </c>
      <c r="B26" s="8" t="s">
        <v>26</v>
      </c>
      <c r="C26" s="13">
        <v>20</v>
      </c>
      <c r="D26" s="11">
        <f>($D$21+$D$12)*C26/100</f>
        <v>522.96727499999997</v>
      </c>
    </row>
    <row r="27" spans="1:4" ht="17" customHeight="1" x14ac:dyDescent="0.3">
      <c r="A27" s="7" t="s">
        <v>6</v>
      </c>
      <c r="B27" s="8" t="s">
        <v>27</v>
      </c>
      <c r="C27" s="13">
        <v>2.5</v>
      </c>
      <c r="D27" s="11">
        <f t="shared" ref="D27:D33" si="0">($D$21+$D$12)*C27/100</f>
        <v>65.370909374999997</v>
      </c>
    </row>
    <row r="28" spans="1:4" ht="17" customHeight="1" x14ac:dyDescent="0.3">
      <c r="A28" s="7" t="s">
        <v>8</v>
      </c>
      <c r="B28" s="8" t="s">
        <v>28</v>
      </c>
      <c r="C28" s="13">
        <v>3</v>
      </c>
      <c r="D28" s="11">
        <f t="shared" si="0"/>
        <v>78.44509124999999</v>
      </c>
    </row>
    <row r="29" spans="1:4" ht="16" customHeight="1" x14ac:dyDescent="0.3">
      <c r="A29" s="7" t="s">
        <v>10</v>
      </c>
      <c r="B29" s="8" t="s">
        <v>29</v>
      </c>
      <c r="C29" s="13">
        <v>1.5</v>
      </c>
      <c r="D29" s="11">
        <f t="shared" si="0"/>
        <v>39.222545624999995</v>
      </c>
    </row>
    <row r="30" spans="1:4" ht="17" customHeight="1" x14ac:dyDescent="0.3">
      <c r="A30" s="7" t="s">
        <v>12</v>
      </c>
      <c r="B30" s="8" t="s">
        <v>30</v>
      </c>
      <c r="C30" s="13">
        <v>1</v>
      </c>
      <c r="D30" s="11">
        <f>($D$21+$D$12)*C30/100</f>
        <v>26.148363749999998</v>
      </c>
    </row>
    <row r="31" spans="1:4" ht="17" customHeight="1" x14ac:dyDescent="0.3">
      <c r="A31" s="7" t="s">
        <v>14</v>
      </c>
      <c r="B31" s="8" t="s">
        <v>31</v>
      </c>
      <c r="C31" s="13">
        <v>0.6</v>
      </c>
      <c r="D31" s="11">
        <f t="shared" si="0"/>
        <v>15.689018249999998</v>
      </c>
    </row>
    <row r="32" spans="1:4" ht="17" customHeight="1" x14ac:dyDescent="0.3">
      <c r="A32" s="7" t="s">
        <v>32</v>
      </c>
      <c r="B32" s="8" t="s">
        <v>33</v>
      </c>
      <c r="C32" s="13">
        <v>0.2</v>
      </c>
      <c r="D32" s="11">
        <f t="shared" si="0"/>
        <v>5.2296727499999998</v>
      </c>
    </row>
    <row r="33" spans="1:4" ht="17" customHeight="1" x14ac:dyDescent="0.3">
      <c r="A33" s="7" t="s">
        <v>34</v>
      </c>
      <c r="B33" s="8" t="s">
        <v>35</v>
      </c>
      <c r="C33" s="13">
        <v>8</v>
      </c>
      <c r="D33" s="11">
        <f t="shared" si="0"/>
        <v>209.18690999999998</v>
      </c>
    </row>
    <row r="34" spans="1:4" ht="17.25" customHeight="1" x14ac:dyDescent="0.3">
      <c r="A34" s="79" t="s">
        <v>16</v>
      </c>
      <c r="B34" s="81"/>
      <c r="C34" s="15">
        <v>36.799999999999997</v>
      </c>
      <c r="D34" s="14">
        <f>SUM(D26:D33)</f>
        <v>962.25978599999996</v>
      </c>
    </row>
    <row r="35" spans="1:4" ht="16.5" customHeight="1" x14ac:dyDescent="0.3">
      <c r="A35" s="89" t="s">
        <v>36</v>
      </c>
      <c r="B35" s="89"/>
      <c r="C35" s="89"/>
      <c r="D35" s="89"/>
    </row>
    <row r="36" spans="1:4" ht="16" customHeight="1" x14ac:dyDescent="0.3">
      <c r="A36" s="2"/>
      <c r="B36" s="2"/>
      <c r="C36" s="2"/>
      <c r="D36" s="2"/>
    </row>
    <row r="37" spans="1:4" ht="16.5" customHeight="1" x14ac:dyDescent="0.3">
      <c r="A37" s="6" t="s">
        <v>37</v>
      </c>
      <c r="B37" s="84" t="s">
        <v>38</v>
      </c>
      <c r="C37" s="85"/>
      <c r="D37" s="6" t="s">
        <v>3</v>
      </c>
    </row>
    <row r="38" spans="1:4" ht="17" customHeight="1" x14ac:dyDescent="0.3">
      <c r="A38" s="7" t="s">
        <v>4</v>
      </c>
      <c r="B38" s="86" t="s">
        <v>39</v>
      </c>
      <c r="C38" s="87"/>
      <c r="D38" s="11">
        <v>89.73</v>
      </c>
    </row>
    <row r="39" spans="1:4" ht="17" customHeight="1" x14ac:dyDescent="0.3">
      <c r="A39" s="7" t="s">
        <v>6</v>
      </c>
      <c r="B39" s="86" t="s">
        <v>40</v>
      </c>
      <c r="C39" s="87"/>
      <c r="D39" s="11">
        <f>21*22*85%</f>
        <v>392.7</v>
      </c>
    </row>
    <row r="40" spans="1:4" ht="17" customHeight="1" x14ac:dyDescent="0.3">
      <c r="A40" s="7" t="s">
        <v>8</v>
      </c>
      <c r="B40" s="86" t="s">
        <v>41</v>
      </c>
      <c r="C40" s="87"/>
      <c r="D40" s="11">
        <f>D6*3.8%</f>
        <v>82.507499999999993</v>
      </c>
    </row>
    <row r="41" spans="1:4" ht="17" customHeight="1" x14ac:dyDescent="0.3">
      <c r="A41" s="7" t="s">
        <v>10</v>
      </c>
      <c r="B41" s="86" t="s">
        <v>42</v>
      </c>
      <c r="C41" s="87"/>
      <c r="D41" s="11">
        <v>5</v>
      </c>
    </row>
    <row r="42" spans="1:4" ht="17" customHeight="1" x14ac:dyDescent="0.3">
      <c r="A42" s="7" t="s">
        <v>12</v>
      </c>
      <c r="B42" s="86" t="s">
        <v>43</v>
      </c>
      <c r="C42" s="87"/>
      <c r="D42" s="11">
        <v>121</v>
      </c>
    </row>
    <row r="43" spans="1:4" ht="16.75" customHeight="1" x14ac:dyDescent="0.3">
      <c r="A43" s="79" t="s">
        <v>16</v>
      </c>
      <c r="B43" s="80"/>
      <c r="C43" s="81"/>
      <c r="D43" s="14">
        <f>SUM(D38:D42)</f>
        <v>690.9375</v>
      </c>
    </row>
    <row r="44" spans="1:4" x14ac:dyDescent="0.3">
      <c r="A44" s="1"/>
      <c r="B44" s="1"/>
      <c r="C44" s="1"/>
      <c r="D44" s="1"/>
    </row>
    <row r="45" spans="1:4" ht="15.25" customHeight="1" x14ac:dyDescent="0.3">
      <c r="A45" s="91" t="s">
        <v>44</v>
      </c>
      <c r="B45" s="91"/>
      <c r="C45" s="91"/>
      <c r="D45" s="91"/>
    </row>
    <row r="46" spans="1:4" ht="16.75" customHeight="1" x14ac:dyDescent="0.3">
      <c r="A46" s="2"/>
      <c r="B46" s="2"/>
      <c r="C46" s="2"/>
      <c r="D46" s="2"/>
    </row>
    <row r="47" spans="1:4" ht="16.5" customHeight="1" x14ac:dyDescent="0.3">
      <c r="A47" s="3">
        <v>2</v>
      </c>
      <c r="B47" s="4" t="s">
        <v>45</v>
      </c>
      <c r="C47" s="5" t="s">
        <v>2</v>
      </c>
      <c r="D47" s="6" t="s">
        <v>3</v>
      </c>
    </row>
    <row r="48" spans="1:4" ht="16" customHeight="1" x14ac:dyDescent="0.3">
      <c r="A48" s="16" t="s">
        <v>46</v>
      </c>
      <c r="B48" s="8" t="s">
        <v>47</v>
      </c>
      <c r="C48" s="17"/>
      <c r="D48" s="11">
        <f>D21</f>
        <v>443.58637499999998</v>
      </c>
    </row>
    <row r="49" spans="1:4" ht="17" customHeight="1" x14ac:dyDescent="0.3">
      <c r="A49" s="16" t="s">
        <v>48</v>
      </c>
      <c r="B49" s="8" t="s">
        <v>49</v>
      </c>
      <c r="C49" s="17"/>
      <c r="D49" s="11">
        <f>D34</f>
        <v>962.25978599999996</v>
      </c>
    </row>
    <row r="50" spans="1:4" ht="17" customHeight="1" x14ac:dyDescent="0.3">
      <c r="A50" s="16" t="s">
        <v>50</v>
      </c>
      <c r="B50" s="8" t="s">
        <v>51</v>
      </c>
      <c r="C50" s="17"/>
      <c r="D50" s="11">
        <f>D43</f>
        <v>690.9375</v>
      </c>
    </row>
    <row r="51" spans="1:4" ht="17.5" customHeight="1" x14ac:dyDescent="0.3">
      <c r="A51" s="79" t="s">
        <v>16</v>
      </c>
      <c r="B51" s="80"/>
      <c r="C51" s="81"/>
      <c r="D51" s="12">
        <f>SUM(D48:D50)</f>
        <v>2096.7836609999999</v>
      </c>
    </row>
    <row r="52" spans="1:4" x14ac:dyDescent="0.3">
      <c r="A52" s="1"/>
      <c r="B52" s="1"/>
      <c r="C52" s="1"/>
      <c r="D52" s="1"/>
    </row>
    <row r="53" spans="1:4" ht="16" customHeight="1" x14ac:dyDescent="0.3">
      <c r="A53" s="82" t="s">
        <v>52</v>
      </c>
      <c r="B53" s="82"/>
      <c r="C53" s="82"/>
      <c r="D53" s="82"/>
    </row>
    <row r="54" spans="1:4" ht="16" customHeight="1" x14ac:dyDescent="0.3">
      <c r="A54" s="2"/>
      <c r="B54" s="2"/>
      <c r="C54" s="2"/>
      <c r="D54" s="2"/>
    </row>
    <row r="55" spans="1:4" ht="16.5" customHeight="1" x14ac:dyDescent="0.3">
      <c r="A55" s="3">
        <v>3</v>
      </c>
      <c r="B55" s="4" t="s">
        <v>53</v>
      </c>
      <c r="C55" s="5" t="s">
        <v>2</v>
      </c>
      <c r="D55" s="6" t="s">
        <v>3</v>
      </c>
    </row>
    <row r="56" spans="1:4" ht="17" customHeight="1" x14ac:dyDescent="0.3">
      <c r="A56" s="7" t="s">
        <v>4</v>
      </c>
      <c r="B56" s="8" t="s">
        <v>54</v>
      </c>
      <c r="C56" s="13">
        <v>0.42</v>
      </c>
      <c r="D56" s="11">
        <f t="shared" ref="D56:D61" si="1">C56*$D$12/100</f>
        <v>9.1192499999999992</v>
      </c>
    </row>
    <row r="57" spans="1:4" ht="17" customHeight="1" x14ac:dyDescent="0.3">
      <c r="A57" s="7" t="s">
        <v>6</v>
      </c>
      <c r="B57" s="8" t="s">
        <v>55</v>
      </c>
      <c r="C57" s="13">
        <v>0.03</v>
      </c>
      <c r="D57" s="11">
        <f t="shared" si="1"/>
        <v>0.65137500000000004</v>
      </c>
    </row>
    <row r="58" spans="1:4" ht="28.5" customHeight="1" x14ac:dyDescent="0.3">
      <c r="A58" s="7" t="s">
        <v>8</v>
      </c>
      <c r="B58" s="18" t="s">
        <v>56</v>
      </c>
      <c r="C58" s="13">
        <v>0.21</v>
      </c>
      <c r="D58" s="11">
        <f t="shared" si="1"/>
        <v>4.5596249999999996</v>
      </c>
    </row>
    <row r="59" spans="1:4" ht="17" customHeight="1" x14ac:dyDescent="0.3">
      <c r="A59" s="7" t="s">
        <v>10</v>
      </c>
      <c r="B59" s="8" t="s">
        <v>57</v>
      </c>
      <c r="C59" s="13">
        <v>1.94</v>
      </c>
      <c r="D59" s="11">
        <f t="shared" si="1"/>
        <v>42.122249999999994</v>
      </c>
    </row>
    <row r="60" spans="1:4" ht="28.5" customHeight="1" x14ac:dyDescent="0.3">
      <c r="A60" s="7" t="s">
        <v>12</v>
      </c>
      <c r="B60" s="18" t="s">
        <v>58</v>
      </c>
      <c r="C60" s="13">
        <v>0.71</v>
      </c>
      <c r="D60" s="11">
        <f t="shared" si="1"/>
        <v>15.415874999999998</v>
      </c>
    </row>
    <row r="61" spans="1:4" ht="28.5" customHeight="1" x14ac:dyDescent="0.3">
      <c r="A61" s="7" t="s">
        <v>14</v>
      </c>
      <c r="B61" s="18" t="s">
        <v>59</v>
      </c>
      <c r="C61" s="13">
        <v>3.88</v>
      </c>
      <c r="D61" s="11">
        <f t="shared" si="1"/>
        <v>84.244499999999988</v>
      </c>
    </row>
    <row r="62" spans="1:4" ht="17.25" customHeight="1" x14ac:dyDescent="0.3">
      <c r="A62" s="79" t="s">
        <v>16</v>
      </c>
      <c r="B62" s="80"/>
      <c r="C62" s="81"/>
      <c r="D62" s="14">
        <f>SUM(D56:D61)</f>
        <v>156.11287499999997</v>
      </c>
    </row>
    <row r="63" spans="1:4" ht="16.5" customHeight="1" x14ac:dyDescent="0.3">
      <c r="A63" s="82" t="s">
        <v>60</v>
      </c>
      <c r="B63" s="82"/>
      <c r="C63" s="82"/>
      <c r="D63" s="82"/>
    </row>
    <row r="64" spans="1:4" ht="11.75" customHeight="1" x14ac:dyDescent="0.3">
      <c r="A64" s="2"/>
      <c r="B64" s="2"/>
      <c r="C64" s="2"/>
      <c r="D64" s="2"/>
    </row>
    <row r="65" spans="1:5" ht="15.25" customHeight="1" x14ac:dyDescent="0.3">
      <c r="A65" s="90" t="s">
        <v>61</v>
      </c>
      <c r="B65" s="90"/>
      <c r="C65" s="90"/>
      <c r="D65" s="90"/>
    </row>
    <row r="66" spans="1:5" ht="11.75" customHeight="1" x14ac:dyDescent="0.3">
      <c r="A66" s="2"/>
      <c r="B66" s="2"/>
      <c r="C66" s="2"/>
      <c r="D66" s="2"/>
    </row>
    <row r="67" spans="1:5" ht="16.5" customHeight="1" x14ac:dyDescent="0.3">
      <c r="A67" s="6" t="s">
        <v>62</v>
      </c>
      <c r="B67" s="4" t="s">
        <v>63</v>
      </c>
      <c r="C67" s="5" t="s">
        <v>2</v>
      </c>
      <c r="D67" s="6" t="s">
        <v>3</v>
      </c>
      <c r="E67" s="21"/>
    </row>
    <row r="68" spans="1:5" ht="17" customHeight="1" x14ac:dyDescent="0.3">
      <c r="A68" s="7" t="s">
        <v>4</v>
      </c>
      <c r="B68" s="8" t="s">
        <v>64</v>
      </c>
      <c r="C68" s="13">
        <v>0.93</v>
      </c>
      <c r="D68" s="11">
        <f>($D$62+$D$51+$D$12)*C68/100</f>
        <v>41.144562784800002</v>
      </c>
    </row>
    <row r="69" spans="1:5" ht="17" customHeight="1" x14ac:dyDescent="0.3">
      <c r="A69" s="7" t="s">
        <v>6</v>
      </c>
      <c r="B69" s="8" t="s">
        <v>65</v>
      </c>
      <c r="C69" s="13">
        <v>0.56000000000000005</v>
      </c>
      <c r="D69" s="11">
        <f t="shared" ref="D69:D72" si="2">($D$62+$D$51+$D$12)*C69/100</f>
        <v>24.775220601600004</v>
      </c>
    </row>
    <row r="70" spans="1:5" ht="17" customHeight="1" x14ac:dyDescent="0.3">
      <c r="A70" s="7" t="s">
        <v>8</v>
      </c>
      <c r="B70" s="8" t="s">
        <v>66</v>
      </c>
      <c r="C70" s="13">
        <v>0.03</v>
      </c>
      <c r="D70" s="11">
        <f t="shared" si="2"/>
        <v>1.3272439608</v>
      </c>
    </row>
    <row r="71" spans="1:5" ht="17" customHeight="1" x14ac:dyDescent="0.3">
      <c r="A71" s="7" t="s">
        <v>10</v>
      </c>
      <c r="B71" s="8" t="s">
        <v>67</v>
      </c>
      <c r="C71" s="13">
        <v>0.08</v>
      </c>
      <c r="D71" s="11">
        <f t="shared" si="2"/>
        <v>3.5393172287999999</v>
      </c>
    </row>
    <row r="72" spans="1:5" ht="16" customHeight="1" x14ac:dyDescent="0.3">
      <c r="A72" s="7" t="s">
        <v>12</v>
      </c>
      <c r="B72" s="8" t="s">
        <v>68</v>
      </c>
      <c r="C72" s="13">
        <v>0.04</v>
      </c>
      <c r="D72" s="11">
        <f t="shared" si="2"/>
        <v>1.7696586143999999</v>
      </c>
    </row>
    <row r="73" spans="1:5" ht="17" customHeight="1" x14ac:dyDescent="0.3">
      <c r="A73" s="7" t="s">
        <v>14</v>
      </c>
      <c r="B73" s="8" t="s">
        <v>69</v>
      </c>
      <c r="C73" s="13">
        <v>0</v>
      </c>
      <c r="D73" s="11">
        <v>0</v>
      </c>
    </row>
    <row r="74" spans="1:5" ht="17.5" customHeight="1" x14ac:dyDescent="0.3">
      <c r="A74" s="17"/>
      <c r="B74" s="5" t="s">
        <v>16</v>
      </c>
      <c r="C74" s="17"/>
      <c r="D74" s="14">
        <f>SUM(D68:D73)</f>
        <v>72.55600319040002</v>
      </c>
    </row>
    <row r="75" spans="1:5" ht="16" customHeight="1" x14ac:dyDescent="0.3">
      <c r="A75" s="2"/>
      <c r="B75" s="2"/>
      <c r="C75" s="2"/>
      <c r="D75" s="2"/>
    </row>
    <row r="76" spans="1:5" ht="16" customHeight="1" x14ac:dyDescent="0.3">
      <c r="A76" s="89" t="s">
        <v>70</v>
      </c>
      <c r="B76" s="89"/>
      <c r="C76" s="89"/>
      <c r="D76" s="89"/>
    </row>
    <row r="77" spans="1:5" ht="11.75" customHeight="1" x14ac:dyDescent="0.3">
      <c r="A77" s="2"/>
      <c r="B77" s="2"/>
      <c r="C77" s="2"/>
      <c r="D77" s="2"/>
    </row>
    <row r="78" spans="1:5" ht="16.5" customHeight="1" x14ac:dyDescent="0.3">
      <c r="A78" s="6" t="s">
        <v>71</v>
      </c>
      <c r="B78" s="4" t="s">
        <v>72</v>
      </c>
      <c r="C78" s="5" t="s">
        <v>2</v>
      </c>
      <c r="D78" s="6" t="s">
        <v>3</v>
      </c>
    </row>
    <row r="79" spans="1:5" ht="17" customHeight="1" x14ac:dyDescent="0.3">
      <c r="A79" s="7" t="s">
        <v>4</v>
      </c>
      <c r="B79" s="8" t="s">
        <v>73</v>
      </c>
      <c r="C79" s="13">
        <v>0</v>
      </c>
      <c r="D79" s="11">
        <v>0</v>
      </c>
    </row>
    <row r="80" spans="1:5" ht="16.75" customHeight="1" x14ac:dyDescent="0.3">
      <c r="A80" s="79" t="s">
        <v>16</v>
      </c>
      <c r="B80" s="81"/>
      <c r="C80" s="13">
        <v>0</v>
      </c>
      <c r="D80" s="14">
        <v>0</v>
      </c>
    </row>
    <row r="81" spans="1:4" x14ac:dyDescent="0.3">
      <c r="A81" s="1"/>
      <c r="B81" s="1"/>
      <c r="C81" s="1"/>
      <c r="D81" s="1"/>
    </row>
    <row r="82" spans="1:4" ht="22.5" customHeight="1" x14ac:dyDescent="0.3">
      <c r="A82" s="88" t="s">
        <v>74</v>
      </c>
      <c r="B82" s="88"/>
      <c r="C82" s="88"/>
      <c r="D82" s="88"/>
    </row>
    <row r="83" spans="1:4" ht="12.75" customHeight="1" x14ac:dyDescent="0.3">
      <c r="A83" s="2"/>
      <c r="B83" s="2"/>
      <c r="C83" s="2"/>
      <c r="D83" s="2"/>
    </row>
    <row r="84" spans="1:4" ht="16.5" customHeight="1" x14ac:dyDescent="0.3">
      <c r="A84" s="3">
        <v>4</v>
      </c>
      <c r="B84" s="4" t="s">
        <v>75</v>
      </c>
      <c r="C84" s="5" t="s">
        <v>2</v>
      </c>
      <c r="D84" s="6" t="s">
        <v>3</v>
      </c>
    </row>
    <row r="85" spans="1:4" ht="17" customHeight="1" x14ac:dyDescent="0.3">
      <c r="A85" s="16" t="s">
        <v>76</v>
      </c>
      <c r="B85" s="8" t="s">
        <v>77</v>
      </c>
      <c r="C85" s="13">
        <v>0</v>
      </c>
      <c r="D85" s="11">
        <f>D74</f>
        <v>72.55600319040002</v>
      </c>
    </row>
    <row r="86" spans="1:4" ht="16" customHeight="1" x14ac:dyDescent="0.3">
      <c r="A86" s="16" t="s">
        <v>78</v>
      </c>
      <c r="B86" s="8" t="s">
        <v>79</v>
      </c>
      <c r="C86" s="13">
        <v>0</v>
      </c>
      <c r="D86" s="11">
        <v>0</v>
      </c>
    </row>
    <row r="87" spans="1:4" ht="17.5" customHeight="1" x14ac:dyDescent="0.3">
      <c r="A87" s="79" t="s">
        <v>16</v>
      </c>
      <c r="B87" s="81"/>
      <c r="C87" s="15">
        <v>0</v>
      </c>
      <c r="D87" s="14">
        <f>D85</f>
        <v>72.55600319040002</v>
      </c>
    </row>
    <row r="88" spans="1:4" x14ac:dyDescent="0.3">
      <c r="A88" s="2"/>
      <c r="B88" s="2"/>
      <c r="C88" s="2"/>
      <c r="D88" s="2"/>
    </row>
    <row r="89" spans="1:4" ht="15.25" customHeight="1" x14ac:dyDescent="0.3">
      <c r="A89" s="82" t="s">
        <v>80</v>
      </c>
      <c r="B89" s="82"/>
      <c r="C89" s="82"/>
      <c r="D89" s="82"/>
    </row>
    <row r="90" spans="1:4" ht="11.75" customHeight="1" x14ac:dyDescent="0.3">
      <c r="A90" s="2"/>
      <c r="B90" s="2"/>
      <c r="C90" s="2"/>
      <c r="D90" s="2"/>
    </row>
    <row r="91" spans="1:4" ht="16.5" customHeight="1" x14ac:dyDescent="0.3">
      <c r="A91" s="3">
        <v>5</v>
      </c>
      <c r="B91" s="84" t="s">
        <v>81</v>
      </c>
      <c r="C91" s="85"/>
      <c r="D91" s="6" t="s">
        <v>3</v>
      </c>
    </row>
    <row r="92" spans="1:4" ht="17" customHeight="1" x14ac:dyDescent="0.3">
      <c r="A92" s="7" t="s">
        <v>4</v>
      </c>
      <c r="B92" s="86" t="s">
        <v>82</v>
      </c>
      <c r="C92" s="87"/>
      <c r="D92" s="11">
        <v>25.013000000000002</v>
      </c>
    </row>
    <row r="93" spans="1:4" ht="17" customHeight="1" x14ac:dyDescent="0.3">
      <c r="A93" s="7" t="s">
        <v>6</v>
      </c>
      <c r="B93" s="86" t="s">
        <v>83</v>
      </c>
      <c r="C93" s="87"/>
      <c r="D93" s="11">
        <v>0</v>
      </c>
    </row>
    <row r="94" spans="1:4" ht="17" customHeight="1" x14ac:dyDescent="0.3">
      <c r="A94" s="7" t="s">
        <v>8</v>
      </c>
      <c r="B94" s="86" t="s">
        <v>84</v>
      </c>
      <c r="C94" s="87"/>
      <c r="D94" s="11">
        <v>0</v>
      </c>
    </row>
    <row r="95" spans="1:4" ht="17" customHeight="1" x14ac:dyDescent="0.3">
      <c r="A95" s="7" t="s">
        <v>10</v>
      </c>
      <c r="B95" s="86" t="s">
        <v>15</v>
      </c>
      <c r="C95" s="87"/>
      <c r="D95" s="11">
        <v>0</v>
      </c>
    </row>
    <row r="96" spans="1:4" x14ac:dyDescent="0.3">
      <c r="A96" s="79" t="s">
        <v>16</v>
      </c>
      <c r="B96" s="80"/>
      <c r="C96" s="81"/>
      <c r="D96" s="14">
        <f>SUM(D92:D95)</f>
        <v>25.013000000000002</v>
      </c>
    </row>
    <row r="97" spans="1:6" ht="16.5" customHeight="1" x14ac:dyDescent="0.3">
      <c r="A97" s="82" t="s">
        <v>85</v>
      </c>
      <c r="B97" s="82"/>
      <c r="C97" s="82"/>
      <c r="D97" s="82"/>
    </row>
    <row r="98" spans="1:6" ht="6" customHeight="1" x14ac:dyDescent="0.3">
      <c r="A98" s="2"/>
      <c r="B98" s="2"/>
      <c r="C98" s="2"/>
      <c r="D98" s="2"/>
    </row>
    <row r="99" spans="1:6" ht="16.5" customHeight="1" x14ac:dyDescent="0.3">
      <c r="A99" s="19">
        <v>6</v>
      </c>
      <c r="B99" s="4" t="s">
        <v>86</v>
      </c>
      <c r="C99" s="5" t="s">
        <v>2</v>
      </c>
      <c r="D99" s="6" t="s">
        <v>3</v>
      </c>
      <c r="F99" s="52"/>
    </row>
    <row r="100" spans="1:6" ht="17" customHeight="1" x14ac:dyDescent="0.3">
      <c r="A100" s="20" t="s">
        <v>4</v>
      </c>
      <c r="B100" s="8" t="s">
        <v>87</v>
      </c>
      <c r="C100" s="13">
        <v>6</v>
      </c>
      <c r="D100" s="11">
        <f>E100*C100/100</f>
        <v>271.30293235142398</v>
      </c>
      <c r="E100" s="23">
        <f>D96+D87+D62+D51+D12</f>
        <v>4521.7155391903998</v>
      </c>
    </row>
    <row r="101" spans="1:6" ht="17" customHeight="1" x14ac:dyDescent="0.3">
      <c r="A101" s="20" t="s">
        <v>6</v>
      </c>
      <c r="B101" s="8" t="s">
        <v>88</v>
      </c>
      <c r="C101" s="13">
        <v>5.49</v>
      </c>
      <c r="D101" s="11">
        <f>C101*(E100+D100)/100</f>
        <v>263.13671408764617</v>
      </c>
    </row>
    <row r="102" spans="1:6" ht="17" customHeight="1" x14ac:dyDescent="0.3">
      <c r="A102" s="20" t="s">
        <v>8</v>
      </c>
      <c r="B102" s="8" t="s">
        <v>89</v>
      </c>
      <c r="C102" s="13">
        <v>8.65</v>
      </c>
      <c r="D102" s="11">
        <f ca="1">C102*D118/100</f>
        <v>478.77112595177795</v>
      </c>
      <c r="E102" s="22"/>
    </row>
    <row r="103" spans="1:6" ht="17" customHeight="1" x14ac:dyDescent="0.3">
      <c r="A103" s="17"/>
      <c r="B103" s="8" t="s">
        <v>90</v>
      </c>
      <c r="C103" s="13">
        <v>3.65</v>
      </c>
      <c r="D103" s="11">
        <f ca="1">C103*D118/100</f>
        <v>202.02481037271551</v>
      </c>
      <c r="E103" s="22"/>
    </row>
    <row r="104" spans="1:6" ht="17" customHeight="1" x14ac:dyDescent="0.3">
      <c r="A104" s="17"/>
      <c r="B104" s="8" t="s">
        <v>91</v>
      </c>
      <c r="C104" s="13">
        <v>0</v>
      </c>
      <c r="D104" s="11">
        <v>0</v>
      </c>
    </row>
    <row r="105" spans="1:6" ht="16" customHeight="1" x14ac:dyDescent="0.3">
      <c r="A105" s="17"/>
      <c r="B105" s="8" t="s">
        <v>92</v>
      </c>
      <c r="C105" s="13">
        <v>5</v>
      </c>
      <c r="D105" s="11">
        <f ca="1">C105*D118/100</f>
        <v>276.74631557906235</v>
      </c>
      <c r="E105" s="22"/>
    </row>
    <row r="106" spans="1:6" ht="17.5" customHeight="1" x14ac:dyDescent="0.3">
      <c r="A106" s="79" t="s">
        <v>16</v>
      </c>
      <c r="B106" s="81"/>
      <c r="C106" s="13">
        <v>0</v>
      </c>
      <c r="D106" s="12">
        <f ca="1">D100+D101+D102</f>
        <v>1013.2107723908482</v>
      </c>
    </row>
    <row r="107" spans="1:6" ht="18.75" customHeight="1" x14ac:dyDescent="0.3">
      <c r="A107" s="2"/>
      <c r="B107" s="2"/>
      <c r="C107" s="2"/>
      <c r="D107" s="2"/>
    </row>
    <row r="108" spans="1:6" ht="15.5" customHeight="1" x14ac:dyDescent="0.3">
      <c r="A108" s="83" t="s">
        <v>93</v>
      </c>
      <c r="B108" s="83"/>
      <c r="C108" s="83"/>
      <c r="D108" s="83"/>
    </row>
    <row r="109" spans="1:6" ht="6.75" customHeight="1" x14ac:dyDescent="0.3">
      <c r="A109" s="2"/>
      <c r="B109" s="2"/>
      <c r="C109" s="2"/>
      <c r="D109" s="2"/>
    </row>
    <row r="110" spans="1:6" ht="16.5" customHeight="1" x14ac:dyDescent="0.3">
      <c r="A110" s="17"/>
      <c r="B110" s="84" t="s">
        <v>94</v>
      </c>
      <c r="C110" s="85"/>
      <c r="D110" s="6" t="s">
        <v>3</v>
      </c>
    </row>
    <row r="111" spans="1:6" ht="17" customHeight="1" x14ac:dyDescent="0.3">
      <c r="A111" s="5" t="s">
        <v>95</v>
      </c>
      <c r="B111" s="86" t="s">
        <v>96</v>
      </c>
      <c r="C111" s="87"/>
      <c r="D111" s="10">
        <f>D12</f>
        <v>2171.25</v>
      </c>
    </row>
    <row r="112" spans="1:6" ht="17" customHeight="1" x14ac:dyDescent="0.3">
      <c r="A112" s="5" t="s">
        <v>97</v>
      </c>
      <c r="B112" s="86" t="s">
        <v>98</v>
      </c>
      <c r="C112" s="87"/>
      <c r="D112" s="10">
        <f>D51</f>
        <v>2096.7836609999999</v>
      </c>
    </row>
    <row r="113" spans="1:6" ht="16" customHeight="1" x14ac:dyDescent="0.3">
      <c r="A113" s="5" t="s">
        <v>99</v>
      </c>
      <c r="B113" s="86" t="s">
        <v>100</v>
      </c>
      <c r="C113" s="87"/>
      <c r="D113" s="11">
        <f>D62</f>
        <v>156.11287499999997</v>
      </c>
    </row>
    <row r="114" spans="1:6" ht="17" customHeight="1" x14ac:dyDescent="0.3">
      <c r="A114" s="5" t="s">
        <v>101</v>
      </c>
      <c r="B114" s="86" t="s">
        <v>102</v>
      </c>
      <c r="C114" s="87"/>
      <c r="D114" s="11">
        <f>D87</f>
        <v>72.55600319040002</v>
      </c>
    </row>
    <row r="115" spans="1:6" ht="17" customHeight="1" x14ac:dyDescent="0.3">
      <c r="A115" s="5" t="s">
        <v>103</v>
      </c>
      <c r="B115" s="86" t="s">
        <v>104</v>
      </c>
      <c r="C115" s="87"/>
      <c r="D115" s="11">
        <f>D96</f>
        <v>25.013000000000002</v>
      </c>
    </row>
    <row r="116" spans="1:6" ht="17" customHeight="1" x14ac:dyDescent="0.3">
      <c r="A116" s="79" t="s">
        <v>105</v>
      </c>
      <c r="B116" s="80"/>
      <c r="C116" s="81"/>
      <c r="D116" s="12">
        <f>SUM(D111:D115)</f>
        <v>4521.7155391903989</v>
      </c>
    </row>
    <row r="117" spans="1:6" ht="17" customHeight="1" x14ac:dyDescent="0.3">
      <c r="A117" s="5" t="s">
        <v>106</v>
      </c>
      <c r="B117" s="86" t="s">
        <v>107</v>
      </c>
      <c r="C117" s="87"/>
      <c r="D117" s="12">
        <f ca="1">D106</f>
        <v>1013.2107723908482</v>
      </c>
    </row>
    <row r="118" spans="1:6" ht="17.25" customHeight="1" x14ac:dyDescent="0.3">
      <c r="A118" s="79" t="s">
        <v>108</v>
      </c>
      <c r="B118" s="80"/>
      <c r="C118" s="81"/>
      <c r="D118" s="12">
        <f ca="1">D117+D116</f>
        <v>5534.9263115812473</v>
      </c>
      <c r="F118" s="24"/>
    </row>
  </sheetData>
  <sheetProtection algorithmName="SHA-512" hashValue="atN6MG+UDjMQ+3GHnzTZO1OvLqFQD0WUGICN/qICoHXvRSPrMtrPnZDxbKUdr59PoxM/AfwjTyBDLggIQp5dKQ==" saltValue="OtmZId4aiosuVRq9u7Ksdg==" spinCount="100000" sheet="1" objects="1" scenarios="1" selectLockedCells="1" selectUnlockedCells="1"/>
  <mergeCells count="45">
    <mergeCell ref="B39:C39"/>
    <mergeCell ref="A2:D2"/>
    <mergeCell ref="A3:D3"/>
    <mergeCell ref="A12:C12"/>
    <mergeCell ref="A14:D14"/>
    <mergeCell ref="A16:D16"/>
    <mergeCell ref="A21:B21"/>
    <mergeCell ref="A23:D23"/>
    <mergeCell ref="A34:B34"/>
    <mergeCell ref="A35:D35"/>
    <mergeCell ref="B37:C37"/>
    <mergeCell ref="B38:C38"/>
    <mergeCell ref="A80:B80"/>
    <mergeCell ref="B40:C40"/>
    <mergeCell ref="B41:C41"/>
    <mergeCell ref="B42:C42"/>
    <mergeCell ref="A43:C43"/>
    <mergeCell ref="A45:D45"/>
    <mergeCell ref="A51:C51"/>
    <mergeCell ref="A53:D53"/>
    <mergeCell ref="A62:C62"/>
    <mergeCell ref="A63:D63"/>
    <mergeCell ref="A65:D65"/>
    <mergeCell ref="A76:D76"/>
    <mergeCell ref="A108:D108"/>
    <mergeCell ref="A82:D82"/>
    <mergeCell ref="A87:B87"/>
    <mergeCell ref="A89:D89"/>
    <mergeCell ref="B91:C91"/>
    <mergeCell ref="B92:C92"/>
    <mergeCell ref="B93:C93"/>
    <mergeCell ref="B94:C94"/>
    <mergeCell ref="B95:C95"/>
    <mergeCell ref="A96:C96"/>
    <mergeCell ref="A97:D97"/>
    <mergeCell ref="A106:B106"/>
    <mergeCell ref="A116:C116"/>
    <mergeCell ref="B117:C117"/>
    <mergeCell ref="A118:C118"/>
    <mergeCell ref="B110:C110"/>
    <mergeCell ref="B111:C111"/>
    <mergeCell ref="B112:C112"/>
    <mergeCell ref="B113:C113"/>
    <mergeCell ref="B114:C114"/>
    <mergeCell ref="B115:C115"/>
  </mergeCells>
  <pageMargins left="0.511811024" right="0.511811024" top="0.78740157499999996" bottom="0.78740157499999996" header="0.31496062000000002" footer="0.31496062000000002"/>
  <pageSetup paperSize="9" scale="99" orientation="portrait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13</vt:i4>
      </vt:variant>
    </vt:vector>
  </HeadingPairs>
  <TitlesOfParts>
    <vt:vector size="28" baseType="lpstr">
      <vt:lpstr>PROPOSTA</vt:lpstr>
      <vt:lpstr>1</vt:lpstr>
      <vt:lpstr>2</vt:lpstr>
      <vt:lpstr>3</vt:lpstr>
      <vt:lpstr>4</vt:lpstr>
      <vt:lpstr>5</vt:lpstr>
      <vt:lpstr>6</vt:lpstr>
      <vt:lpstr>TIMON</vt:lpstr>
      <vt:lpstr>7</vt:lpstr>
      <vt:lpstr>8</vt:lpstr>
      <vt:lpstr>9</vt:lpstr>
      <vt:lpstr>PROMOTORIAS INTERIOR</vt:lpstr>
      <vt:lpstr>10</vt:lpstr>
      <vt:lpstr>11</vt:lpstr>
      <vt:lpstr>RESUMO</vt:lpstr>
      <vt:lpstr>'1'!Area_de_impressao</vt:lpstr>
      <vt:lpstr>'10'!Area_de_impressao</vt:lpstr>
      <vt:lpstr>'11'!Area_de_impressao</vt:lpstr>
      <vt:lpstr>'2'!Area_de_impressao</vt:lpstr>
      <vt:lpstr>'3'!Area_de_impressao</vt:lpstr>
      <vt:lpstr>'4'!Area_de_impressao</vt:lpstr>
      <vt:lpstr>'5'!Area_de_impressao</vt:lpstr>
      <vt:lpstr>'6'!Area_de_impressao</vt:lpstr>
      <vt:lpstr>'7'!Area_de_impressao</vt:lpstr>
      <vt:lpstr>'8'!Area_de_impressao</vt:lpstr>
      <vt:lpstr>'9'!Area_de_impressao</vt:lpstr>
      <vt:lpstr>'PROMOTORIAS INTERIOR'!Area_de_impressao</vt:lpstr>
      <vt:lpstr>TIMON!Area_de_impressao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2023-09-14T13:19:13Z</cp:lastPrinted>
  <dcterms:created xsi:type="dcterms:W3CDTF">2023-09-13T13:48:05Z</dcterms:created>
  <dcterms:modified xsi:type="dcterms:W3CDTF">2023-09-14T13:23:07Z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2023-08-25T00:00:00Z</vt:filetime>
  </property>
  <property fmtid="{D5CDD505-2E9C-101B-9397-08002B2CF9AE}" pid="3" name="Creator">
    <vt:lpwstr>PDFium</vt:lpwstr>
  </property>
  <property fmtid="{D5CDD505-2E9C-101B-9397-08002B2CF9AE}" pid="4" name="LastSaved">
    <vt:filetime>2023-09-13T00:00:00Z</vt:filetime>
  </property>
  <property fmtid="{D5CDD505-2E9C-101B-9397-08002B2CF9AE}" pid="5" name="Producer">
    <vt:lpwstr>PDFium</vt:lpwstr>
  </property>
</Properties>
</file>